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161643\TMP\Content.Outlook\U997OEKL\"/>
    </mc:Choice>
  </mc:AlternateContent>
  <xr:revisionPtr revIDLastSave="0" documentId="13_ncr:1_{CC2F9C8C-654B-45F7-A99C-C42936D9EEF6}" xr6:coauthVersionLast="47" xr6:coauthVersionMax="47" xr10:uidLastSave="{00000000-0000-0000-0000-000000000000}"/>
  <bookViews>
    <workbookView xWindow="-120" yWindow="-1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9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7" l="1"/>
  <c r="H44" i="7"/>
  <c r="G44" i="7"/>
  <c r="F44" i="7"/>
  <c r="I39" i="7"/>
  <c r="I45" i="7" s="1"/>
  <c r="H39" i="7"/>
  <c r="H45" i="7" s="1"/>
  <c r="G39" i="7"/>
  <c r="G45" i="7" s="1"/>
  <c r="F39" i="7"/>
  <c r="F45" i="7" s="1"/>
  <c r="H27" i="7"/>
  <c r="G27" i="7"/>
  <c r="F27" i="7"/>
  <c r="K24" i="7"/>
  <c r="K27" i="7" s="1"/>
  <c r="J24" i="7"/>
  <c r="J27" i="7" s="1"/>
  <c r="I24" i="7"/>
  <c r="I27" i="7" s="1"/>
  <c r="H24" i="7"/>
  <c r="G24" i="7"/>
  <c r="F24" i="7"/>
  <c r="K16" i="7"/>
  <c r="J16" i="7"/>
  <c r="I16" i="7"/>
  <c r="H16" i="7"/>
  <c r="G16" i="7"/>
  <c r="F16" i="7"/>
  <c r="K15" i="7"/>
  <c r="J15" i="7"/>
  <c r="I15" i="7"/>
  <c r="H15" i="7"/>
  <c r="G15" i="7"/>
  <c r="F15" i="7"/>
  <c r="K14" i="7"/>
  <c r="J14" i="7"/>
  <c r="I14" i="7"/>
  <c r="H14" i="7"/>
  <c r="G14" i="7"/>
  <c r="F14" i="7"/>
  <c r="F45" i="4"/>
  <c r="I44" i="4"/>
  <c r="H44" i="4"/>
  <c r="G44" i="4"/>
  <c r="F44" i="4"/>
  <c r="I39" i="4"/>
  <c r="I45" i="4" s="1"/>
  <c r="H39" i="4"/>
  <c r="H45" i="4" s="1"/>
  <c r="G39" i="4"/>
  <c r="G45" i="4" s="1"/>
  <c r="F39" i="4"/>
  <c r="K27" i="4"/>
  <c r="I27" i="4"/>
  <c r="H27" i="4"/>
  <c r="G27" i="4"/>
  <c r="F27" i="4"/>
  <c r="K24" i="4"/>
  <c r="J24" i="4"/>
  <c r="J27" i="4" s="1"/>
  <c r="I24" i="4"/>
  <c r="H24" i="4"/>
  <c r="G24" i="4"/>
  <c r="F24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I24" i="6"/>
  <c r="F39" i="5" l="1"/>
  <c r="F32" i="5"/>
  <c r="F28" i="5"/>
  <c r="G24" i="6" l="1"/>
  <c r="H24" i="6" s="1"/>
  <c r="E19" i="6"/>
  <c r="E23" i="6" s="1"/>
  <c r="F19" i="6"/>
  <c r="F23" i="6" s="1"/>
  <c r="G19" i="6"/>
  <c r="G21" i="6" s="1"/>
  <c r="H19" i="6"/>
  <c r="E20" i="6"/>
  <c r="F20" i="6"/>
  <c r="G20" i="6"/>
  <c r="H20" i="6"/>
  <c r="F21" i="6"/>
  <c r="H21" i="6"/>
  <c r="E22" i="6"/>
  <c r="H39" i="5"/>
  <c r="H32" i="5"/>
  <c r="H28" i="5"/>
  <c r="H26" i="5"/>
  <c r="H27" i="5" s="1"/>
  <c r="F22" i="6" l="1"/>
  <c r="E21" i="6"/>
  <c r="G23" i="6" l="1"/>
  <c r="G22" i="6"/>
  <c r="H23" i="6" l="1"/>
  <c r="H22" i="6"/>
  <c r="F39" i="2" l="1"/>
  <c r="F45" i="2"/>
  <c r="H39" i="2"/>
  <c r="F28" i="2"/>
  <c r="G19" i="2"/>
  <c r="H28" i="2" l="1"/>
  <c r="H45" i="2"/>
  <c r="K34" i="9" l="1"/>
  <c r="K37" i="9" s="1"/>
  <c r="K42" i="9" s="1"/>
  <c r="H34" i="9"/>
  <c r="H41" i="9" s="1"/>
  <c r="H44" i="9" s="1"/>
  <c r="N31" i="9"/>
  <c r="N34" i="9" s="1"/>
  <c r="M31" i="9"/>
  <c r="M34" i="9" s="1"/>
  <c r="L31" i="9"/>
  <c r="L34" i="9" s="1"/>
  <c r="K31" i="9"/>
  <c r="J31" i="9"/>
  <c r="J34" i="9" s="1"/>
  <c r="I31" i="9"/>
  <c r="I34" i="9" s="1"/>
  <c r="H31" i="9"/>
  <c r="F31" i="9"/>
  <c r="F34" i="9" s="1"/>
  <c r="E31" i="9"/>
  <c r="E34" i="9" s="1"/>
  <c r="G29" i="9"/>
  <c r="G31" i="9" s="1"/>
  <c r="G34" i="9" s="1"/>
  <c r="I41" i="9" l="1"/>
  <c r="I44" i="9" s="1"/>
  <c r="I37" i="9"/>
  <c r="I42" i="9" s="1"/>
  <c r="G41" i="9"/>
  <c r="G44" i="9" s="1"/>
  <c r="G37" i="9"/>
  <c r="G42" i="9" s="1"/>
  <c r="N41" i="9"/>
  <c r="N44" i="9" s="1"/>
  <c r="N37" i="9"/>
  <c r="N42" i="9" s="1"/>
  <c r="J41" i="9"/>
  <c r="J44" i="9" s="1"/>
  <c r="J37" i="9"/>
  <c r="J42" i="9" s="1"/>
  <c r="L37" i="9"/>
  <c r="L42" i="9" s="1"/>
  <c r="L41" i="9"/>
  <c r="L44" i="9" s="1"/>
  <c r="M41" i="9"/>
  <c r="M44" i="9" s="1"/>
  <c r="M37" i="9"/>
  <c r="M42" i="9" s="1"/>
  <c r="E41" i="9"/>
  <c r="E44" i="9" s="1"/>
  <c r="E37" i="9"/>
  <c r="E42" i="9" s="1"/>
  <c r="F41" i="9"/>
  <c r="F44" i="9" s="1"/>
  <c r="F37" i="9"/>
  <c r="F42" i="9" s="1"/>
  <c r="K41" i="9"/>
  <c r="K44" i="9" s="1"/>
  <c r="H37" i="9"/>
  <c r="H42" i="9" s="1"/>
  <c r="I9" i="2" l="1"/>
  <c r="G45" i="2"/>
  <c r="F27" i="2"/>
  <c r="G27" i="2" s="1"/>
  <c r="F45" i="5"/>
  <c r="G44" i="5" s="1"/>
  <c r="F27" i="5"/>
  <c r="G19" i="5" s="1"/>
  <c r="H27" i="2"/>
  <c r="O44" i="7"/>
  <c r="N44" i="7"/>
  <c r="M44" i="7"/>
  <c r="L44" i="7"/>
  <c r="K44" i="7"/>
  <c r="J44" i="7"/>
  <c r="O39" i="7"/>
  <c r="N39" i="7"/>
  <c r="M39" i="7"/>
  <c r="L39" i="7"/>
  <c r="K39" i="7"/>
  <c r="J39" i="7"/>
  <c r="O24" i="7"/>
  <c r="O27" i="7" s="1"/>
  <c r="N24" i="7"/>
  <c r="N27" i="7" s="1"/>
  <c r="M24" i="7"/>
  <c r="M27" i="7" s="1"/>
  <c r="L24" i="7"/>
  <c r="L27" i="7" s="1"/>
  <c r="O16" i="7"/>
  <c r="N16" i="7"/>
  <c r="M16" i="7"/>
  <c r="L16" i="7"/>
  <c r="O15" i="7"/>
  <c r="N15" i="7"/>
  <c r="M15" i="7"/>
  <c r="L15" i="7"/>
  <c r="O14" i="7"/>
  <c r="N14" i="7"/>
  <c r="M14" i="7"/>
  <c r="L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O24" i="4"/>
  <c r="O27" i="4" s="1"/>
  <c r="N24" i="4"/>
  <c r="N27" i="4" s="1"/>
  <c r="M24" i="4"/>
  <c r="M27" i="4" s="1"/>
  <c r="L24" i="4"/>
  <c r="L27" i="4" s="1"/>
  <c r="M16" i="4"/>
  <c r="L16" i="4"/>
  <c r="M15" i="4"/>
  <c r="L15" i="4"/>
  <c r="M14" i="4"/>
  <c r="L14" i="4"/>
  <c r="O16" i="4"/>
  <c r="N16" i="4"/>
  <c r="O15" i="4"/>
  <c r="N15" i="4"/>
  <c r="O14" i="4"/>
  <c r="N14" i="4"/>
  <c r="G34" i="5" l="1"/>
  <c r="G40" i="5"/>
  <c r="G30" i="5"/>
  <c r="G28" i="5"/>
  <c r="G33" i="5"/>
  <c r="G35" i="5"/>
  <c r="G37" i="5"/>
  <c r="G42" i="5"/>
  <c r="G29" i="2"/>
  <c r="G41" i="2"/>
  <c r="G14" i="2"/>
  <c r="G41" i="5"/>
  <c r="M45" i="7"/>
  <c r="G38" i="5"/>
  <c r="O45" i="7"/>
  <c r="G39" i="5"/>
  <c r="I45" i="5"/>
  <c r="G45" i="5"/>
  <c r="G29" i="5"/>
  <c r="G28" i="2"/>
  <c r="G21" i="2"/>
  <c r="G43" i="5"/>
  <c r="G16" i="2"/>
  <c r="G18" i="2"/>
  <c r="J45" i="7"/>
  <c r="G36" i="5"/>
  <c r="G31" i="5"/>
  <c r="K45" i="7"/>
  <c r="G32" i="5"/>
  <c r="G9" i="2"/>
  <c r="J45" i="4"/>
  <c r="O45" i="4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N45" i="7"/>
  <c r="I23" i="6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太田　聡（財政課）</author>
  </authors>
  <commentList>
    <comment ref="F24" authorId="0" shapeId="0" xr:uid="{3D0366A8-FD93-4AC3-AAD5-0BE2D168CD9C}">
      <text>
        <r>
          <rPr>
            <sz val="9"/>
            <color indexed="81"/>
            <rFont val="MS P ゴシック"/>
            <family val="3"/>
            <charset val="128"/>
          </rPr>
          <t>数式修正</t>
        </r>
      </text>
    </comment>
  </commentList>
</comments>
</file>

<file path=xl/sharedStrings.xml><?xml version="1.0" encoding="utf-8"?>
<sst xmlns="http://schemas.openxmlformats.org/spreadsheetml/2006/main" count="436" uniqueCount="259">
  <si>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</si>
  <si>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</si>
  <si>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</si>
  <si>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</si>
  <si>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</si>
  <si>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</si>
  <si>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</si>
  <si>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</si>
  <si>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</si>
  <si>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</si>
  <si>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</si>
  <si>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</si>
  <si>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</si>
  <si>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</si>
  <si>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</si>
  <si>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</si>
  <si>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</si>
  <si>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</si>
  <si>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</si>
  <si>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</si>
  <si>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</si>
  <si>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</si>
  <si>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</si>
  <si>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</si>
  <si>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</si>
  <si>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</si>
  <si>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</si>
  <si>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</si>
  <si>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</si>
  <si>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</si>
  <si>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</si>
  <si>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</si>
  <si>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</si>
  <si>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</si>
  <si>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</si>
  <si>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</si>
  <si>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</si>
  <si>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</si>
  <si>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</si>
  <si>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</si>
  <si>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</si>
  <si>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</si>
  <si>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</si>
  <si>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</si>
  <si>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</si>
  <si>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</si>
  <si>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</si>
  <si>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</si>
  <si>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</si>
  <si>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</si>
  <si>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</si>
  <si>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</si>
  <si>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</si>
  <si>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</si>
  <si>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</si>
  <si>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</si>
  <si>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</si>
  <si>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</si>
  <si>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</si>
  <si>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</si>
  <si>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</si>
  <si>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</si>
  <si>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</si>
  <si>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</si>
  <si>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</si>
  <si>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</si>
  <si>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</si>
  <si>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</si>
  <si>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</si>
  <si>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</si>
  <si>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</si>
  <si>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</si>
  <si>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</si>
  <si>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</si>
  <si>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</si>
  <si>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</si>
  <si>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</si>
  <si>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</si>
  <si>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</si>
  <si>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</si>
  <si>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</si>
  <si>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</si>
  <si>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</si>
  <si>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</si>
  <si>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</si>
  <si>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</si>
  <si>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</si>
  <si>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</si>
  <si>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</si>
  <si>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</si>
  <si>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</si>
  <si>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</si>
  <si>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</si>
  <si>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</si>
  <si>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</si>
  <si>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</si>
  <si>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</si>
  <si>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</si>
  <si>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</si>
  <si>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</si>
  <si>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</si>
  <si>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</si>
  <si>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</si>
  <si>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</si>
  <si>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</si>
  <si>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</si>
  <si>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</si>
  <si>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</si>
  <si>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</si>
  <si>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</si>
  <si>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</si>
  <si>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</si>
  <si>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</si>
  <si>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</si>
  <si>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</si>
  <si>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</si>
  <si>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</si>
  <si>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</si>
  <si>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</si>
  <si>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</si>
  <si>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</si>
  <si>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</si>
  <si>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</si>
  <si>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</si>
  <si>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</si>
  <si>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</si>
  <si>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</si>
  <si>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</si>
  <si>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</si>
  <si>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</si>
  <si>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</si>
  <si>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</si>
  <si>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</si>
  <si>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</si>
  <si>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</si>
  <si>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</si>
  <si>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</si>
  <si>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</si>
  <si>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</si>
  <si>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</si>
  <si>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</si>
  <si>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</si>
  <si>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</si>
  <si>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</si>
  <si>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</si>
  <si>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</si>
  <si>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</si>
  <si>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</si>
  <si>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</si>
  <si>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</si>
  <si>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</si>
  <si>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</si>
  <si>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</si>
  <si>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</si>
  <si>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</si>
  <si>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</si>
  <si>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</si>
  <si>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</si>
  <si>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</si>
  <si>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</si>
  <si>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</si>
  <si>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</si>
  <si>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</si>
  <si>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</si>
  <si>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</si>
  <si>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</si>
  <si>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</si>
  <si>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</si>
  <si>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</si>
  <si>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</si>
  <si>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</si>
  <si>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</si>
  <si>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</si>
  <si>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</si>
  <si>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</si>
  <si>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</si>
  <si>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</si>
  <si>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</si>
  <si>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</si>
  <si>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</si>
  <si>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</si>
  <si>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</si>
  <si>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</si>
  <si>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</si>
  <si>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</si>
  <si>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</si>
  <si>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</si>
  <si>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</si>
  <si>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</si>
  <si>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</si>
  <si>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</si>
  <si>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</si>
  <si>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</si>
  <si>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</si>
  <si>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</si>
  <si>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</si>
  <si>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</si>
  <si>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</si>
  <si>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</si>
  <si>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</si>
  <si>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</si>
  <si>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</si>
  <si>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</si>
  <si>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</si>
  <si>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</si>
  <si>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</si>
  <si>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</si>
  <si>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</si>
  <si>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</si>
  <si>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</si>
  <si>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</si>
  <si>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</si>
  <si>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</si>
  <si>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</si>
  <si>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</si>
  <si>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</si>
  <si>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</si>
  <si>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</si>
  <si>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</si>
  <si>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</si>
  <si>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</si>
  <si>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</si>
  <si>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</si>
  <si>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</si>
  <si>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</si>
  <si>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</si>
  <si>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</si>
  <si>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</si>
  <si>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</si>
  <si>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</si>
  <si>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</si>
  <si>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</si>
  <si>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</si>
  <si>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</si>
  <si>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</si>
  <si>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</si>
  <si>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</si>
  <si>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</si>
  <si>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</si>
  <si>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</si>
  <si>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</si>
  <si>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</si>
  <si>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</si>
  <si>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</si>
  <si>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</si>
  <si>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</si>
  <si>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</si>
  <si>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</si>
  <si>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</si>
  <si>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佐賀県</t>
    <rPh sb="0" eb="3">
      <t>サガケン</t>
    </rPh>
    <phoneticPr fontId="14"/>
  </si>
  <si>
    <t>(令和５年度決算額）</t>
    <phoneticPr fontId="14"/>
  </si>
  <si>
    <t>佐賀県土地開発公社</t>
    <rPh sb="0" eb="3">
      <t>サガケン</t>
    </rPh>
    <rPh sb="3" eb="5">
      <t>トチ</t>
    </rPh>
    <rPh sb="5" eb="7">
      <t>カイハツ</t>
    </rPh>
    <rPh sb="7" eb="9">
      <t>コウシャ</t>
    </rPh>
    <phoneticPr fontId="10"/>
  </si>
  <si>
    <t>佐賀県道路公社</t>
    <rPh sb="0" eb="3">
      <t>サガケン</t>
    </rPh>
    <rPh sb="3" eb="5">
      <t>ドウロ</t>
    </rPh>
    <rPh sb="5" eb="7">
      <t>コウシャ</t>
    </rPh>
    <phoneticPr fontId="10"/>
  </si>
  <si>
    <t>佐賀県</t>
    <rPh sb="0" eb="3">
      <t>サガケン</t>
    </rPh>
    <phoneticPr fontId="9"/>
  </si>
  <si>
    <t>佐賀県医療センター好生館貸付金</t>
    <rPh sb="0" eb="3">
      <t>サガケン</t>
    </rPh>
    <rPh sb="3" eb="5">
      <t>イリョウ</t>
    </rPh>
    <rPh sb="9" eb="12">
      <t>コウセイカン</t>
    </rPh>
    <rPh sb="12" eb="14">
      <t>カシツケ</t>
    </rPh>
    <rPh sb="14" eb="15">
      <t>キン</t>
    </rPh>
    <phoneticPr fontId="9"/>
  </si>
  <si>
    <t>東部工業用水道事業</t>
    <rPh sb="0" eb="2">
      <t>トウブ</t>
    </rPh>
    <rPh sb="2" eb="5">
      <t>コウギョウヨウ</t>
    </rPh>
    <rPh sb="5" eb="7">
      <t>スイドウ</t>
    </rPh>
    <rPh sb="7" eb="9">
      <t>ジギョウ</t>
    </rPh>
    <phoneticPr fontId="9"/>
  </si>
  <si>
    <t>（独法）佐賀県医療センター好生館</t>
    <rPh sb="1" eb="3">
      <t>ドッポウ</t>
    </rPh>
    <rPh sb="4" eb="7">
      <t>サガケン</t>
    </rPh>
    <rPh sb="7" eb="9">
      <t>イリョウ</t>
    </rPh>
    <rPh sb="13" eb="16">
      <t>コウセイカン</t>
    </rPh>
    <phoneticPr fontId="9"/>
  </si>
  <si>
    <t>産業用地造成事業</t>
    <rPh sb="0" eb="2">
      <t>サンギョウ</t>
    </rPh>
    <rPh sb="2" eb="4">
      <t>ヨウチ</t>
    </rPh>
    <rPh sb="4" eb="6">
      <t>ゾウセイ</t>
    </rPh>
    <rPh sb="6" eb="8">
      <t>ジギョウ</t>
    </rPh>
    <phoneticPr fontId="14"/>
  </si>
  <si>
    <t>港湾整備事業</t>
    <rPh sb="0" eb="2">
      <t>コウワン</t>
    </rPh>
    <rPh sb="2" eb="4">
      <t>セイビ</t>
    </rPh>
    <rPh sb="4" eb="6">
      <t>ジギョウ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</si>
</sst>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color rgb="FFFF0000"/>
      <name val="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3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41" fontId="0" fillId="0" borderId="10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15" fillId="0" borderId="10" xfId="1" applyNumberFormat="1" applyFon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0" fillId="0" borderId="10" xfId="1" applyNumberFormat="1" applyFont="1" applyFill="1" applyBorder="1" applyAlignment="1">
      <alignment horizontal="right" vertical="center"/>
    </xf>
    <xf numFmtId="177" fontId="20" fillId="0" borderId="10" xfId="1" applyNumberFormat="1" applyFont="1" applyBorder="1" applyAlignment="1">
      <alignment vertical="center"/>
    </xf>
    <xf numFmtId="177" fontId="20" fillId="0" borderId="10" xfId="1" applyNumberFormat="1" applyFont="1" applyFill="1" applyBorder="1" applyAlignment="1">
      <alignment vertical="center"/>
    </xf>
    <xf numFmtId="177" fontId="1" fillId="0" borderId="10" xfId="1" applyNumberFormat="1" applyFont="1" applyBorder="1" applyAlignment="1">
      <alignment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41" fontId="0" fillId="0" borderId="10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43" sqref="F43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253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00000000000001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99" t="s">
        <v>87</v>
      </c>
      <c r="B9" s="99" t="s">
        <v>89</v>
      </c>
      <c r="C9" s="60" t="s">
        <v>3</v>
      </c>
      <c r="D9" s="52"/>
      <c r="E9" s="52"/>
      <c r="F9" s="53">
        <v>128384</v>
      </c>
      <c r="G9" s="54">
        <f>F9/$F$27*100</f>
        <v>25.181677850111118</v>
      </c>
      <c r="H9" s="53">
        <v>119636</v>
      </c>
      <c r="I9" s="54">
        <f>(F9/H9-1)*100</f>
        <v>7.3121802801832114</v>
      </c>
      <c r="K9" s="24"/>
    </row>
    <row r="10" spans="1:11" ht="18" customHeight="1">
      <c r="A10" s="99"/>
      <c r="B10" s="99"/>
      <c r="C10" s="62"/>
      <c r="D10" s="64" t="s">
        <v>22</v>
      </c>
      <c r="E10" s="52"/>
      <c r="F10" s="53">
        <v>29056</v>
      </c>
      <c r="G10" s="54">
        <f t="shared" ref="G10:G26" si="0">F10/$F$27*100</f>
        <v>5.6991434416502722</v>
      </c>
      <c r="H10" s="53">
        <v>26157</v>
      </c>
      <c r="I10" s="54">
        <f t="shared" ref="I10:I27" si="1">(F10/H10-1)*100</f>
        <v>11.083075276216681</v>
      </c>
    </row>
    <row r="11" spans="1:11" ht="18" customHeight="1">
      <c r="A11" s="99"/>
      <c r="B11" s="99"/>
      <c r="C11" s="62"/>
      <c r="D11" s="62"/>
      <c r="E11" s="46" t="s">
        <v>23</v>
      </c>
      <c r="F11" s="53">
        <v>23676</v>
      </c>
      <c r="G11" s="54">
        <f t="shared" si="0"/>
        <v>4.6438917994394222</v>
      </c>
      <c r="H11" s="53">
        <v>22214</v>
      </c>
      <c r="I11" s="54">
        <f t="shared" si="1"/>
        <v>6.5814351309984698</v>
      </c>
    </row>
    <row r="12" spans="1:11" ht="18" customHeight="1">
      <c r="A12" s="99"/>
      <c r="B12" s="99"/>
      <c r="C12" s="62"/>
      <c r="D12" s="62"/>
      <c r="E12" s="46" t="s">
        <v>24</v>
      </c>
      <c r="F12" s="53">
        <v>1010</v>
      </c>
      <c r="G12" s="54">
        <f t="shared" si="0"/>
        <v>0.19810486219943471</v>
      </c>
      <c r="H12" s="53">
        <v>1009</v>
      </c>
      <c r="I12" s="54">
        <f t="shared" si="1"/>
        <v>9.9108027750238747E-2</v>
      </c>
    </row>
    <row r="13" spans="1:11" ht="18" customHeight="1">
      <c r="A13" s="99"/>
      <c r="B13" s="99"/>
      <c r="C13" s="62"/>
      <c r="D13" s="63"/>
      <c r="E13" s="46" t="s">
        <v>25</v>
      </c>
      <c r="F13" s="53">
        <v>78</v>
      </c>
      <c r="G13" s="54">
        <f t="shared" si="0"/>
        <v>1.5299187377778127E-2</v>
      </c>
      <c r="H13" s="53">
        <v>54</v>
      </c>
      <c r="I13" s="54">
        <f t="shared" si="1"/>
        <v>44.444444444444443</v>
      </c>
    </row>
    <row r="14" spans="1:11" ht="18" customHeight="1">
      <c r="A14" s="99"/>
      <c r="B14" s="99"/>
      <c r="C14" s="62"/>
      <c r="D14" s="60" t="s">
        <v>26</v>
      </c>
      <c r="E14" s="52"/>
      <c r="F14" s="53">
        <v>24546</v>
      </c>
      <c r="G14" s="54">
        <f t="shared" si="0"/>
        <v>4.8145365817300245</v>
      </c>
      <c r="H14" s="53">
        <v>23832</v>
      </c>
      <c r="I14" s="54">
        <f t="shared" si="1"/>
        <v>2.9959718026183246</v>
      </c>
    </row>
    <row r="15" spans="1:11" ht="18" customHeight="1">
      <c r="A15" s="99"/>
      <c r="B15" s="99"/>
      <c r="C15" s="62"/>
      <c r="D15" s="62"/>
      <c r="E15" s="46" t="s">
        <v>27</v>
      </c>
      <c r="F15" s="53">
        <v>1127</v>
      </c>
      <c r="G15" s="54">
        <f t="shared" si="0"/>
        <v>0.22105364326610188</v>
      </c>
      <c r="H15" s="53">
        <v>1081</v>
      </c>
      <c r="I15" s="54">
        <f t="shared" si="1"/>
        <v>4.2553191489361764</v>
      </c>
    </row>
    <row r="16" spans="1:11" ht="18" customHeight="1">
      <c r="A16" s="99"/>
      <c r="B16" s="99"/>
      <c r="C16" s="62"/>
      <c r="D16" s="63"/>
      <c r="E16" s="46" t="s">
        <v>28</v>
      </c>
      <c r="F16" s="53">
        <v>23419</v>
      </c>
      <c r="G16" s="54">
        <f t="shared" si="0"/>
        <v>4.5934829384639224</v>
      </c>
      <c r="H16" s="53">
        <v>22751</v>
      </c>
      <c r="I16" s="54">
        <f t="shared" si="1"/>
        <v>2.9361346753988826</v>
      </c>
      <c r="K16" s="25"/>
    </row>
    <row r="17" spans="1:26" ht="18" customHeight="1">
      <c r="A17" s="99"/>
      <c r="B17" s="99"/>
      <c r="C17" s="62"/>
      <c r="D17" s="100" t="s">
        <v>29</v>
      </c>
      <c r="E17" s="101"/>
      <c r="F17" s="53">
        <v>46550</v>
      </c>
      <c r="G17" s="54">
        <f t="shared" si="0"/>
        <v>9.1304765696868184</v>
      </c>
      <c r="H17" s="53">
        <v>41904</v>
      </c>
      <c r="I17" s="54">
        <f t="shared" si="1"/>
        <v>11.087247040855285</v>
      </c>
    </row>
    <row r="18" spans="1:26" ht="18" customHeight="1">
      <c r="A18" s="99"/>
      <c r="B18" s="99"/>
      <c r="C18" s="62"/>
      <c r="D18" s="100" t="s">
        <v>93</v>
      </c>
      <c r="E18" s="102"/>
      <c r="F18" s="53">
        <v>2158</v>
      </c>
      <c r="G18" s="54">
        <f t="shared" si="0"/>
        <v>0.42327751745186148</v>
      </c>
      <c r="H18" s="53">
        <v>1926</v>
      </c>
      <c r="I18" s="54">
        <f t="shared" si="1"/>
        <v>12.045690550363442</v>
      </c>
    </row>
    <row r="19" spans="1:26" ht="18" customHeight="1">
      <c r="A19" s="99"/>
      <c r="B19" s="99"/>
      <c r="C19" s="61"/>
      <c r="D19" s="100" t="s">
        <v>94</v>
      </c>
      <c r="E19" s="102"/>
      <c r="F19" s="90">
        <v>0</v>
      </c>
      <c r="G19" s="54">
        <f>F19/$F$27*100</f>
        <v>0</v>
      </c>
      <c r="H19" s="53">
        <v>0</v>
      </c>
      <c r="I19" s="54" t="e">
        <f t="shared" si="1"/>
        <v>#DIV/0!</v>
      </c>
      <c r="Z19" s="2" t="s">
        <v>95</v>
      </c>
    </row>
    <row r="20" spans="1:26" ht="18" customHeight="1">
      <c r="A20" s="99"/>
      <c r="B20" s="99"/>
      <c r="C20" s="52" t="s">
        <v>4</v>
      </c>
      <c r="D20" s="52"/>
      <c r="E20" s="52"/>
      <c r="F20" s="53">
        <v>18804</v>
      </c>
      <c r="G20" s="54">
        <f t="shared" si="0"/>
        <v>3.6882810186120496</v>
      </c>
      <c r="H20" s="53">
        <v>17139</v>
      </c>
      <c r="I20" s="54">
        <f t="shared" si="1"/>
        <v>9.714685804305967</v>
      </c>
    </row>
    <row r="21" spans="1:26" ht="18" customHeight="1">
      <c r="A21" s="99"/>
      <c r="B21" s="99"/>
      <c r="C21" s="52" t="s">
        <v>5</v>
      </c>
      <c r="D21" s="52"/>
      <c r="E21" s="52"/>
      <c r="F21" s="53">
        <v>155689</v>
      </c>
      <c r="G21" s="54">
        <f t="shared" si="0"/>
        <v>30.537374149473063</v>
      </c>
      <c r="H21" s="53">
        <v>153144</v>
      </c>
      <c r="I21" s="54">
        <f t="shared" si="1"/>
        <v>1.6618346131745287</v>
      </c>
    </row>
    <row r="22" spans="1:26" ht="18" customHeight="1">
      <c r="A22" s="99"/>
      <c r="B22" s="99"/>
      <c r="C22" s="52" t="s">
        <v>30</v>
      </c>
      <c r="D22" s="52"/>
      <c r="E22" s="52"/>
      <c r="F22" s="53">
        <v>5928</v>
      </c>
      <c r="G22" s="54">
        <f t="shared" si="0"/>
        <v>1.1627382407111375</v>
      </c>
      <c r="H22" s="53">
        <v>5569</v>
      </c>
      <c r="I22" s="54">
        <f t="shared" si="1"/>
        <v>6.4463997126952721</v>
      </c>
    </row>
    <row r="23" spans="1:26" ht="18" customHeight="1">
      <c r="A23" s="99"/>
      <c r="B23" s="99"/>
      <c r="C23" s="52" t="s">
        <v>6</v>
      </c>
      <c r="D23" s="52"/>
      <c r="E23" s="52"/>
      <c r="F23" s="53">
        <v>58205</v>
      </c>
      <c r="G23" s="54">
        <f t="shared" si="0"/>
        <v>11.416528222097126</v>
      </c>
      <c r="H23" s="53">
        <v>55745</v>
      </c>
      <c r="I23" s="54">
        <f t="shared" si="1"/>
        <v>4.4129518342452156</v>
      </c>
    </row>
    <row r="24" spans="1:26" ht="18" customHeight="1">
      <c r="A24" s="99"/>
      <c r="B24" s="99"/>
      <c r="C24" s="52" t="s">
        <v>31</v>
      </c>
      <c r="D24" s="52"/>
      <c r="E24" s="52"/>
      <c r="F24" s="53">
        <v>882</v>
      </c>
      <c r="G24" s="54">
        <f t="shared" si="0"/>
        <v>0.17299850342564496</v>
      </c>
      <c r="H24" s="53">
        <v>961</v>
      </c>
      <c r="I24" s="54">
        <f t="shared" si="1"/>
        <v>-8.2206035379812743</v>
      </c>
    </row>
    <row r="25" spans="1:26" ht="18" customHeight="1">
      <c r="A25" s="99"/>
      <c r="B25" s="99"/>
      <c r="C25" s="52" t="s">
        <v>7</v>
      </c>
      <c r="D25" s="52"/>
      <c r="E25" s="52"/>
      <c r="F25" s="53">
        <v>49275</v>
      </c>
      <c r="G25" s="54">
        <f t="shared" si="0"/>
        <v>9.6649674107694512</v>
      </c>
      <c r="H25" s="53">
        <v>44592</v>
      </c>
      <c r="I25" s="54">
        <f t="shared" si="1"/>
        <v>10.501883745963392</v>
      </c>
    </row>
    <row r="26" spans="1:26" ht="18" customHeight="1">
      <c r="A26" s="99"/>
      <c r="B26" s="99"/>
      <c r="C26" s="52" t="s">
        <v>8</v>
      </c>
      <c r="D26" s="52"/>
      <c r="E26" s="52"/>
      <c r="F26" s="53">
        <v>92664</v>
      </c>
      <c r="G26" s="54">
        <f t="shared" si="0"/>
        <v>18.175434604800415</v>
      </c>
      <c r="H26" s="53">
        <v>113536</v>
      </c>
      <c r="I26" s="54">
        <f t="shared" si="1"/>
        <v>-18.383596392333711</v>
      </c>
    </row>
    <row r="27" spans="1:26" ht="18" customHeight="1">
      <c r="A27" s="99"/>
      <c r="B27" s="99"/>
      <c r="C27" s="52" t="s">
        <v>9</v>
      </c>
      <c r="D27" s="52"/>
      <c r="E27" s="52"/>
      <c r="F27" s="53">
        <f>SUM(F9,F20:F26)</f>
        <v>509831</v>
      </c>
      <c r="G27" s="54">
        <f>F27/$F$27*100</f>
        <v>100</v>
      </c>
      <c r="H27" s="53">
        <f>SUM(H9,H20:H26)</f>
        <v>510322</v>
      </c>
      <c r="I27" s="54">
        <f t="shared" si="1"/>
        <v>-9.6213763075081449E-2</v>
      </c>
    </row>
    <row r="28" spans="1:26" ht="18" customHeight="1">
      <c r="A28" s="99"/>
      <c r="B28" s="99" t="s">
        <v>88</v>
      </c>
      <c r="C28" s="60" t="s">
        <v>10</v>
      </c>
      <c r="D28" s="52"/>
      <c r="E28" s="52"/>
      <c r="F28" s="90">
        <f>F29+F30+F31</f>
        <v>210576</v>
      </c>
      <c r="G28" s="54">
        <f>F28/$F$45*100</f>
        <v>41.303098477730856</v>
      </c>
      <c r="H28" s="90">
        <f>H29+H30+H31</f>
        <v>208839</v>
      </c>
      <c r="I28" s="54">
        <f>(F28/H28-1)*100</f>
        <v>0.83174119776479039</v>
      </c>
    </row>
    <row r="29" spans="1:26" ht="18" customHeight="1">
      <c r="A29" s="99"/>
      <c r="B29" s="99"/>
      <c r="C29" s="62"/>
      <c r="D29" s="52" t="s">
        <v>11</v>
      </c>
      <c r="E29" s="52"/>
      <c r="F29" s="53">
        <v>127102</v>
      </c>
      <c r="G29" s="54">
        <f t="shared" ref="G29:G44" si="2">F29/$F$45*100</f>
        <v>24.930221975517377</v>
      </c>
      <c r="H29" s="90">
        <v>128949</v>
      </c>
      <c r="I29" s="54">
        <f t="shared" ref="I29:I45" si="3">(F29/H29-1)*100</f>
        <v>-1.4323492233363599</v>
      </c>
    </row>
    <row r="30" spans="1:26" ht="18" customHeight="1">
      <c r="A30" s="99"/>
      <c r="B30" s="99"/>
      <c r="C30" s="62"/>
      <c r="D30" s="52" t="s">
        <v>32</v>
      </c>
      <c r="E30" s="52"/>
      <c r="F30" s="53">
        <v>14579</v>
      </c>
      <c r="G30" s="54">
        <f t="shared" si="2"/>
        <v>2.8595750356490681</v>
      </c>
      <c r="H30" s="90">
        <v>13866</v>
      </c>
      <c r="I30" s="54">
        <f t="shared" si="3"/>
        <v>5.1420741381797308</v>
      </c>
    </row>
    <row r="31" spans="1:26" ht="18" customHeight="1">
      <c r="A31" s="99"/>
      <c r="B31" s="99"/>
      <c r="C31" s="61"/>
      <c r="D31" s="52" t="s">
        <v>12</v>
      </c>
      <c r="E31" s="52"/>
      <c r="F31" s="53">
        <v>68895</v>
      </c>
      <c r="G31" s="54">
        <f t="shared" si="2"/>
        <v>13.513301466564412</v>
      </c>
      <c r="H31" s="90">
        <v>66024</v>
      </c>
      <c r="I31" s="54">
        <f t="shared" si="3"/>
        <v>4.3484187568157084</v>
      </c>
    </row>
    <row r="32" spans="1:26" ht="18" customHeight="1">
      <c r="A32" s="99"/>
      <c r="B32" s="99"/>
      <c r="C32" s="60" t="s">
        <v>13</v>
      </c>
      <c r="D32" s="52"/>
      <c r="E32" s="52"/>
      <c r="F32" s="53">
        <v>211030</v>
      </c>
      <c r="G32" s="54">
        <f t="shared" si="2"/>
        <v>41.392147594006637</v>
      </c>
      <c r="H32" s="92">
        <v>217251</v>
      </c>
      <c r="I32" s="54">
        <f t="shared" si="3"/>
        <v>-2.8635081081329838</v>
      </c>
    </row>
    <row r="33" spans="1:9" ht="18" customHeight="1">
      <c r="A33" s="99"/>
      <c r="B33" s="99"/>
      <c r="C33" s="62"/>
      <c r="D33" s="52" t="s">
        <v>14</v>
      </c>
      <c r="E33" s="52"/>
      <c r="F33" s="53">
        <v>26401</v>
      </c>
      <c r="G33" s="54">
        <f t="shared" si="2"/>
        <v>5.1783826405220559</v>
      </c>
      <c r="H33" s="90">
        <v>25973</v>
      </c>
      <c r="I33" s="54">
        <f t="shared" si="3"/>
        <v>1.6478650906710746</v>
      </c>
    </row>
    <row r="34" spans="1:9" ht="18" customHeight="1">
      <c r="A34" s="99"/>
      <c r="B34" s="99"/>
      <c r="C34" s="62"/>
      <c r="D34" s="52" t="s">
        <v>33</v>
      </c>
      <c r="E34" s="52"/>
      <c r="F34" s="53">
        <v>2487</v>
      </c>
      <c r="G34" s="54">
        <f t="shared" si="2"/>
        <v>0.48780870523761793</v>
      </c>
      <c r="H34" s="90">
        <v>2605</v>
      </c>
      <c r="I34" s="54">
        <f t="shared" si="3"/>
        <v>-4.5297504798464505</v>
      </c>
    </row>
    <row r="35" spans="1:9" ht="18" customHeight="1">
      <c r="A35" s="99"/>
      <c r="B35" s="99"/>
      <c r="C35" s="62"/>
      <c r="D35" s="52" t="s">
        <v>34</v>
      </c>
      <c r="E35" s="52"/>
      <c r="F35" s="53">
        <v>111591</v>
      </c>
      <c r="G35" s="54">
        <f t="shared" si="2"/>
        <v>21.887841265046653</v>
      </c>
      <c r="H35" s="90">
        <v>116298</v>
      </c>
      <c r="I35" s="54">
        <f t="shared" si="3"/>
        <v>-4.0473610896146095</v>
      </c>
    </row>
    <row r="36" spans="1:9" ht="18" customHeight="1">
      <c r="A36" s="99"/>
      <c r="B36" s="99"/>
      <c r="C36" s="62"/>
      <c r="D36" s="52" t="s">
        <v>35</v>
      </c>
      <c r="E36" s="52"/>
      <c r="F36" s="53">
        <v>5457</v>
      </c>
      <c r="G36" s="54">
        <f t="shared" si="2"/>
        <v>1.0703546861607083</v>
      </c>
      <c r="H36" s="90">
        <v>5669</v>
      </c>
      <c r="I36" s="54">
        <f t="shared" si="3"/>
        <v>-3.7396366202152032</v>
      </c>
    </row>
    <row r="37" spans="1:9" ht="18" customHeight="1">
      <c r="A37" s="99"/>
      <c r="B37" s="99"/>
      <c r="C37" s="62"/>
      <c r="D37" s="52" t="s">
        <v>15</v>
      </c>
      <c r="E37" s="52"/>
      <c r="F37" s="53">
        <v>7257</v>
      </c>
      <c r="G37" s="54">
        <f t="shared" si="2"/>
        <v>1.4234128564171264</v>
      </c>
      <c r="H37" s="90">
        <v>2850</v>
      </c>
      <c r="I37" s="54">
        <f t="shared" si="3"/>
        <v>154.63157894736841</v>
      </c>
    </row>
    <row r="38" spans="1:9" ht="18" customHeight="1">
      <c r="A38" s="99"/>
      <c r="B38" s="99"/>
      <c r="C38" s="61"/>
      <c r="D38" s="52" t="s">
        <v>36</v>
      </c>
      <c r="E38" s="52"/>
      <c r="F38" s="53">
        <v>56465</v>
      </c>
      <c r="G38" s="54">
        <f t="shared" si="2"/>
        <v>11.075238657515921</v>
      </c>
      <c r="H38" s="90">
        <v>62399</v>
      </c>
      <c r="I38" s="54">
        <f t="shared" si="3"/>
        <v>-9.5097677847401414</v>
      </c>
    </row>
    <row r="39" spans="1:9" ht="18" customHeight="1">
      <c r="A39" s="99"/>
      <c r="B39" s="99"/>
      <c r="C39" s="60" t="s">
        <v>16</v>
      </c>
      <c r="D39" s="52"/>
      <c r="E39" s="52"/>
      <c r="F39" s="90">
        <f>F40+F43+F44</f>
        <v>88225</v>
      </c>
      <c r="G39" s="54">
        <f t="shared" si="2"/>
        <v>17.304753928262503</v>
      </c>
      <c r="H39" s="90">
        <f>H40+H43+H44</f>
        <v>84232</v>
      </c>
      <c r="I39" s="54">
        <f t="shared" si="3"/>
        <v>4.7404786779371211</v>
      </c>
    </row>
    <row r="40" spans="1:9" ht="18" customHeight="1">
      <c r="A40" s="99"/>
      <c r="B40" s="99"/>
      <c r="C40" s="62"/>
      <c r="D40" s="60" t="s">
        <v>17</v>
      </c>
      <c r="E40" s="52"/>
      <c r="F40" s="53">
        <v>83608</v>
      </c>
      <c r="G40" s="54">
        <f t="shared" si="2"/>
        <v>16.399159721554788</v>
      </c>
      <c r="H40" s="90">
        <v>81680</v>
      </c>
      <c r="I40" s="54">
        <f t="shared" si="3"/>
        <v>2.360430950048964</v>
      </c>
    </row>
    <row r="41" spans="1:9" ht="18" customHeight="1">
      <c r="A41" s="99"/>
      <c r="B41" s="99"/>
      <c r="C41" s="62"/>
      <c r="D41" s="62"/>
      <c r="E41" s="56" t="s">
        <v>91</v>
      </c>
      <c r="F41" s="53">
        <v>39039</v>
      </c>
      <c r="G41" s="54">
        <f t="shared" si="2"/>
        <v>7.6572432825779524</v>
      </c>
      <c r="H41" s="90">
        <v>37499</v>
      </c>
      <c r="I41" s="57">
        <f t="shared" si="3"/>
        <v>4.1067761806981462</v>
      </c>
    </row>
    <row r="42" spans="1:9" ht="18" customHeight="1">
      <c r="A42" s="99"/>
      <c r="B42" s="99"/>
      <c r="C42" s="62"/>
      <c r="D42" s="61"/>
      <c r="E42" s="46" t="s">
        <v>37</v>
      </c>
      <c r="F42" s="53">
        <v>44569</v>
      </c>
      <c r="G42" s="54">
        <f t="shared" si="2"/>
        <v>8.7419164389768369</v>
      </c>
      <c r="H42" s="90">
        <v>44181</v>
      </c>
      <c r="I42" s="57">
        <f t="shared" si="3"/>
        <v>0.87820556347750767</v>
      </c>
    </row>
    <row r="43" spans="1:9" ht="18" customHeight="1">
      <c r="A43" s="99"/>
      <c r="B43" s="99"/>
      <c r="C43" s="62"/>
      <c r="D43" s="52" t="s">
        <v>38</v>
      </c>
      <c r="E43" s="52"/>
      <c r="F43" s="53">
        <v>4617</v>
      </c>
      <c r="G43" s="54">
        <f t="shared" si="2"/>
        <v>0.90559420670771296</v>
      </c>
      <c r="H43" s="90">
        <v>2552</v>
      </c>
      <c r="I43" s="57">
        <f t="shared" si="3"/>
        <v>80.916927899686513</v>
      </c>
    </row>
    <row r="44" spans="1:9" ht="18" customHeight="1">
      <c r="A44" s="99"/>
      <c r="B44" s="99"/>
      <c r="C44" s="61"/>
      <c r="D44" s="52" t="s">
        <v>39</v>
      </c>
      <c r="E44" s="52"/>
      <c r="F44" s="55">
        <v>0</v>
      </c>
      <c r="G44" s="54">
        <f t="shared" si="2"/>
        <v>0</v>
      </c>
      <c r="H44" s="55">
        <v>0</v>
      </c>
      <c r="I44" s="54" t="e">
        <f t="shared" si="3"/>
        <v>#DIV/0!</v>
      </c>
    </row>
    <row r="45" spans="1:9" ht="18" customHeight="1">
      <c r="A45" s="99"/>
      <c r="B45" s="99"/>
      <c r="C45" s="46" t="s">
        <v>18</v>
      </c>
      <c r="D45" s="46"/>
      <c r="E45" s="46"/>
      <c r="F45" s="53">
        <f>SUM(F28,F32,F39)</f>
        <v>509831</v>
      </c>
      <c r="G45" s="54">
        <f>F45/$F$45*100</f>
        <v>100</v>
      </c>
      <c r="H45" s="90">
        <f>SUM(H28,H32,H39)</f>
        <v>510322</v>
      </c>
      <c r="I45" s="54">
        <f t="shared" si="3"/>
        <v>-9.6213763075081449E-2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21" activePane="bottomRight" state="frozen"/>
      <selection activeCell="L8" sqref="L8"/>
      <selection pane="topRight" activeCell="L8" sqref="L8"/>
      <selection pane="bottomLeft" activeCell="L8" sqref="L8"/>
      <selection pane="bottomRight" activeCell="G28" sqref="G28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1" t="s">
        <v>253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12" t="s">
        <v>48</v>
      </c>
      <c r="B6" s="113"/>
      <c r="C6" s="113"/>
      <c r="D6" s="113"/>
      <c r="E6" s="113"/>
      <c r="F6" s="106" t="s">
        <v>254</v>
      </c>
      <c r="G6" s="106"/>
      <c r="H6" s="106" t="s">
        <v>255</v>
      </c>
      <c r="I6" s="106"/>
      <c r="J6" s="106" t="s">
        <v>256</v>
      </c>
      <c r="K6" s="106"/>
      <c r="L6" s="105"/>
      <c r="M6" s="105"/>
      <c r="N6" s="105"/>
      <c r="O6" s="105"/>
    </row>
    <row r="7" spans="1:25" ht="15.95" customHeight="1">
      <c r="A7" s="113"/>
      <c r="B7" s="113"/>
      <c r="C7" s="113"/>
      <c r="D7" s="113"/>
      <c r="E7" s="113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5.95" customHeight="1">
      <c r="A8" s="110" t="s">
        <v>82</v>
      </c>
      <c r="B8" s="60" t="s">
        <v>49</v>
      </c>
      <c r="C8" s="52"/>
      <c r="D8" s="52"/>
      <c r="E8" s="65" t="s">
        <v>40</v>
      </c>
      <c r="F8" s="93">
        <v>9</v>
      </c>
      <c r="G8" s="93">
        <v>10</v>
      </c>
      <c r="H8" s="93">
        <v>481</v>
      </c>
      <c r="I8" s="93">
        <v>443</v>
      </c>
      <c r="J8" s="93">
        <v>20027</v>
      </c>
      <c r="K8" s="93">
        <v>19270</v>
      </c>
      <c r="L8" s="53"/>
      <c r="M8" s="53"/>
      <c r="N8" s="53"/>
      <c r="O8" s="53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10"/>
      <c r="B9" s="62"/>
      <c r="C9" s="52" t="s">
        <v>50</v>
      </c>
      <c r="D9" s="52"/>
      <c r="E9" s="65" t="s">
        <v>41</v>
      </c>
      <c r="F9" s="93">
        <v>9</v>
      </c>
      <c r="G9" s="93">
        <v>10</v>
      </c>
      <c r="H9" s="93">
        <v>481</v>
      </c>
      <c r="I9" s="93">
        <v>443</v>
      </c>
      <c r="J9" s="93">
        <v>20027</v>
      </c>
      <c r="K9" s="93">
        <v>19270</v>
      </c>
      <c r="L9" s="53"/>
      <c r="M9" s="53"/>
      <c r="N9" s="53"/>
      <c r="O9" s="53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10"/>
      <c r="B10" s="61"/>
      <c r="C10" s="52" t="s">
        <v>51</v>
      </c>
      <c r="D10" s="52"/>
      <c r="E10" s="65" t="s">
        <v>42</v>
      </c>
      <c r="F10" s="93">
        <v>0</v>
      </c>
      <c r="G10" s="93">
        <v>0</v>
      </c>
      <c r="H10" s="93">
        <v>0</v>
      </c>
      <c r="I10" s="93">
        <v>0</v>
      </c>
      <c r="J10" s="66">
        <v>0</v>
      </c>
      <c r="K10" s="66">
        <v>0</v>
      </c>
      <c r="L10" s="53"/>
      <c r="M10" s="53"/>
      <c r="N10" s="53"/>
      <c r="O10" s="53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10"/>
      <c r="B11" s="60" t="s">
        <v>52</v>
      </c>
      <c r="C11" s="52"/>
      <c r="D11" s="52"/>
      <c r="E11" s="65" t="s">
        <v>43</v>
      </c>
      <c r="F11" s="93">
        <v>9</v>
      </c>
      <c r="G11" s="93">
        <v>10</v>
      </c>
      <c r="H11" s="93">
        <v>561</v>
      </c>
      <c r="I11" s="93">
        <v>599</v>
      </c>
      <c r="J11" s="93">
        <v>19956</v>
      </c>
      <c r="K11" s="93">
        <v>18360</v>
      </c>
      <c r="L11" s="53"/>
      <c r="M11" s="53"/>
      <c r="N11" s="53"/>
      <c r="O11" s="53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10"/>
      <c r="B12" s="62"/>
      <c r="C12" s="52" t="s">
        <v>53</v>
      </c>
      <c r="D12" s="52"/>
      <c r="E12" s="65" t="s">
        <v>44</v>
      </c>
      <c r="F12" s="93">
        <v>9</v>
      </c>
      <c r="G12" s="93">
        <v>10</v>
      </c>
      <c r="H12" s="93">
        <v>561</v>
      </c>
      <c r="I12" s="93">
        <v>599</v>
      </c>
      <c r="J12" s="93">
        <v>19956</v>
      </c>
      <c r="K12" s="93">
        <v>18360</v>
      </c>
      <c r="L12" s="53"/>
      <c r="M12" s="53"/>
      <c r="N12" s="53"/>
      <c r="O12" s="53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10"/>
      <c r="B13" s="61"/>
      <c r="C13" s="52" t="s">
        <v>54</v>
      </c>
      <c r="D13" s="52"/>
      <c r="E13" s="65" t="s">
        <v>45</v>
      </c>
      <c r="F13" s="93">
        <v>0</v>
      </c>
      <c r="G13" s="93">
        <v>0</v>
      </c>
      <c r="H13" s="93">
        <v>0</v>
      </c>
      <c r="I13" s="93">
        <v>0</v>
      </c>
      <c r="J13" s="66">
        <v>0</v>
      </c>
      <c r="K13" s="66">
        <v>0</v>
      </c>
      <c r="L13" s="53"/>
      <c r="M13" s="53"/>
      <c r="N13" s="53"/>
      <c r="O13" s="53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10"/>
      <c r="B14" s="52" t="s">
        <v>55</v>
      </c>
      <c r="C14" s="52"/>
      <c r="D14" s="52"/>
      <c r="E14" s="65" t="s">
        <v>96</v>
      </c>
      <c r="F14" s="93">
        <f t="shared" ref="F14:K15" si="0">F9-F12</f>
        <v>0</v>
      </c>
      <c r="G14" s="93">
        <f t="shared" si="0"/>
        <v>0</v>
      </c>
      <c r="H14" s="93">
        <f t="shared" si="0"/>
        <v>-80</v>
      </c>
      <c r="I14" s="93">
        <f t="shared" si="0"/>
        <v>-156</v>
      </c>
      <c r="J14" s="93">
        <f t="shared" si="0"/>
        <v>71</v>
      </c>
      <c r="K14" s="93">
        <f t="shared" si="0"/>
        <v>910</v>
      </c>
      <c r="L14" s="53">
        <f t="shared" ref="L14:O14" si="1">L9-L12</f>
        <v>0</v>
      </c>
      <c r="M14" s="53">
        <f t="shared" si="1"/>
        <v>0</v>
      </c>
      <c r="N14" s="53">
        <f t="shared" si="1"/>
        <v>0</v>
      </c>
      <c r="O14" s="53">
        <f t="shared" si="1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10"/>
      <c r="B15" s="52" t="s">
        <v>56</v>
      </c>
      <c r="C15" s="52"/>
      <c r="D15" s="52"/>
      <c r="E15" s="65" t="s">
        <v>97</v>
      </c>
      <c r="F15" s="93">
        <f t="shared" si="0"/>
        <v>0</v>
      </c>
      <c r="G15" s="93">
        <f t="shared" si="0"/>
        <v>0</v>
      </c>
      <c r="H15" s="93">
        <f t="shared" si="0"/>
        <v>0</v>
      </c>
      <c r="I15" s="93">
        <f t="shared" si="0"/>
        <v>0</v>
      </c>
      <c r="J15" s="93">
        <f t="shared" si="0"/>
        <v>0</v>
      </c>
      <c r="K15" s="93">
        <f t="shared" si="0"/>
        <v>0</v>
      </c>
      <c r="L15" s="53">
        <f t="shared" ref="L15:O15" si="2">L10-L13</f>
        <v>0</v>
      </c>
      <c r="M15" s="53">
        <f t="shared" si="2"/>
        <v>0</v>
      </c>
      <c r="N15" s="53">
        <f t="shared" si="2"/>
        <v>0</v>
      </c>
      <c r="O15" s="53">
        <f t="shared" si="2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10"/>
      <c r="B16" s="52" t="s">
        <v>57</v>
      </c>
      <c r="C16" s="52"/>
      <c r="D16" s="52"/>
      <c r="E16" s="65" t="s">
        <v>98</v>
      </c>
      <c r="F16" s="93">
        <f t="shared" ref="F16:K16" si="3">F8-F11</f>
        <v>0</v>
      </c>
      <c r="G16" s="93">
        <f t="shared" si="3"/>
        <v>0</v>
      </c>
      <c r="H16" s="93">
        <f t="shared" si="3"/>
        <v>-80</v>
      </c>
      <c r="I16" s="93">
        <f t="shared" si="3"/>
        <v>-156</v>
      </c>
      <c r="J16" s="93">
        <f t="shared" si="3"/>
        <v>71</v>
      </c>
      <c r="K16" s="93">
        <f t="shared" si="3"/>
        <v>910</v>
      </c>
      <c r="L16" s="53">
        <f t="shared" ref="L16:O16" si="4">L8-L11</f>
        <v>0</v>
      </c>
      <c r="M16" s="53">
        <f t="shared" si="4"/>
        <v>0</v>
      </c>
      <c r="N16" s="53">
        <f t="shared" si="4"/>
        <v>0</v>
      </c>
      <c r="O16" s="53">
        <f t="shared" si="4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10"/>
      <c r="B17" s="52" t="s">
        <v>58</v>
      </c>
      <c r="C17" s="52"/>
      <c r="D17" s="52"/>
      <c r="E17" s="50"/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53"/>
      <c r="M17" s="53"/>
      <c r="N17" s="66"/>
      <c r="O17" s="67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10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/>
      <c r="M18" s="67"/>
      <c r="N18" s="67"/>
      <c r="O18" s="67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10" t="s">
        <v>83</v>
      </c>
      <c r="B19" s="60" t="s">
        <v>60</v>
      </c>
      <c r="C19" s="52"/>
      <c r="D19" s="52"/>
      <c r="E19" s="65"/>
      <c r="F19" s="93">
        <v>30</v>
      </c>
      <c r="G19" s="93">
        <v>30</v>
      </c>
      <c r="H19" s="93">
        <v>864</v>
      </c>
      <c r="I19" s="93">
        <v>76</v>
      </c>
      <c r="J19" s="93">
        <v>4538</v>
      </c>
      <c r="K19" s="93">
        <v>2257</v>
      </c>
      <c r="L19" s="53"/>
      <c r="M19" s="53"/>
      <c r="N19" s="53"/>
      <c r="O19" s="53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10"/>
      <c r="B20" s="61"/>
      <c r="C20" s="52" t="s">
        <v>61</v>
      </c>
      <c r="D20" s="52"/>
      <c r="E20" s="65"/>
      <c r="F20" s="93">
        <v>0</v>
      </c>
      <c r="G20" s="93">
        <v>0</v>
      </c>
      <c r="H20" s="93">
        <v>842</v>
      </c>
      <c r="I20" s="93">
        <v>76</v>
      </c>
      <c r="J20" s="93">
        <v>3779</v>
      </c>
      <c r="K20" s="93">
        <v>1510</v>
      </c>
      <c r="L20" s="53"/>
      <c r="M20" s="53"/>
      <c r="N20" s="53"/>
      <c r="O20" s="53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10"/>
      <c r="B21" s="52" t="s">
        <v>62</v>
      </c>
      <c r="C21" s="52"/>
      <c r="D21" s="52"/>
      <c r="E21" s="65" t="s">
        <v>99</v>
      </c>
      <c r="F21" s="93">
        <v>30</v>
      </c>
      <c r="G21" s="93">
        <v>30</v>
      </c>
      <c r="H21" s="93">
        <v>864</v>
      </c>
      <c r="I21" s="93">
        <v>76</v>
      </c>
      <c r="J21" s="93">
        <v>4538</v>
      </c>
      <c r="K21" s="93">
        <v>2257</v>
      </c>
      <c r="L21" s="53"/>
      <c r="M21" s="53"/>
      <c r="N21" s="53"/>
      <c r="O21" s="53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10"/>
      <c r="B22" s="60" t="s">
        <v>63</v>
      </c>
      <c r="C22" s="52"/>
      <c r="D22" s="52"/>
      <c r="E22" s="65" t="s">
        <v>100</v>
      </c>
      <c r="F22" s="93">
        <v>30</v>
      </c>
      <c r="G22" s="93">
        <v>30</v>
      </c>
      <c r="H22" s="93">
        <v>911</v>
      </c>
      <c r="I22" s="93">
        <v>280</v>
      </c>
      <c r="J22" s="93">
        <v>6701</v>
      </c>
      <c r="K22" s="93">
        <v>3572</v>
      </c>
      <c r="L22" s="53"/>
      <c r="M22" s="53"/>
      <c r="N22" s="53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10"/>
      <c r="B23" s="61" t="s">
        <v>64</v>
      </c>
      <c r="C23" s="52" t="s">
        <v>65</v>
      </c>
      <c r="D23" s="52"/>
      <c r="E23" s="65"/>
      <c r="F23" s="93">
        <v>30</v>
      </c>
      <c r="G23" s="93">
        <v>30</v>
      </c>
      <c r="H23" s="93"/>
      <c r="I23" s="93">
        <v>6</v>
      </c>
      <c r="J23" s="93">
        <v>1515</v>
      </c>
      <c r="K23" s="93">
        <v>1470</v>
      </c>
      <c r="L23" s="53"/>
      <c r="M23" s="53"/>
      <c r="N23" s="53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10"/>
      <c r="B24" s="52" t="s">
        <v>101</v>
      </c>
      <c r="C24" s="52"/>
      <c r="D24" s="52"/>
      <c r="E24" s="65" t="s">
        <v>102</v>
      </c>
      <c r="F24" s="93">
        <f t="shared" ref="F24:K24" si="5">F21-F22</f>
        <v>0</v>
      </c>
      <c r="G24" s="93">
        <f t="shared" si="5"/>
        <v>0</v>
      </c>
      <c r="H24" s="93">
        <f t="shared" si="5"/>
        <v>-47</v>
      </c>
      <c r="I24" s="93">
        <f t="shared" si="5"/>
        <v>-204</v>
      </c>
      <c r="J24" s="93">
        <f t="shared" si="5"/>
        <v>-2163</v>
      </c>
      <c r="K24" s="93">
        <f t="shared" si="5"/>
        <v>-1315</v>
      </c>
      <c r="L24" s="53">
        <f t="shared" ref="L24:O24" si="6">L21-L22</f>
        <v>0</v>
      </c>
      <c r="M24" s="53">
        <f t="shared" si="6"/>
        <v>0</v>
      </c>
      <c r="N24" s="53">
        <f t="shared" si="6"/>
        <v>0</v>
      </c>
      <c r="O24" s="53">
        <f t="shared" si="6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10"/>
      <c r="B25" s="60" t="s">
        <v>66</v>
      </c>
      <c r="C25" s="60"/>
      <c r="D25" s="60"/>
      <c r="E25" s="114" t="s">
        <v>103</v>
      </c>
      <c r="F25" s="103">
        <v>0</v>
      </c>
      <c r="G25" s="103">
        <v>0</v>
      </c>
      <c r="H25" s="103">
        <v>47</v>
      </c>
      <c r="I25" s="103">
        <v>204</v>
      </c>
      <c r="J25" s="103">
        <v>2163</v>
      </c>
      <c r="K25" s="103">
        <v>1315</v>
      </c>
      <c r="L25" s="103"/>
      <c r="M25" s="103"/>
      <c r="N25" s="103"/>
      <c r="O25" s="103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10"/>
      <c r="B26" s="79" t="s">
        <v>67</v>
      </c>
      <c r="C26" s="79"/>
      <c r="D26" s="79"/>
      <c r="E26" s="115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10"/>
      <c r="B27" s="52" t="s">
        <v>104</v>
      </c>
      <c r="C27" s="52"/>
      <c r="D27" s="52"/>
      <c r="E27" s="65" t="s">
        <v>105</v>
      </c>
      <c r="F27" s="93">
        <f>F24+F25</f>
        <v>0</v>
      </c>
      <c r="G27" s="93">
        <f>G24+G25</f>
        <v>0</v>
      </c>
      <c r="H27" s="93">
        <f t="shared" ref="H27:K27" si="7">H24+H25</f>
        <v>0</v>
      </c>
      <c r="I27" s="93">
        <f t="shared" si="7"/>
        <v>0</v>
      </c>
      <c r="J27" s="93">
        <f t="shared" si="7"/>
        <v>0</v>
      </c>
      <c r="K27" s="93">
        <f t="shared" si="7"/>
        <v>0</v>
      </c>
      <c r="L27" s="53">
        <f t="shared" ref="L27:O27" si="8">L24+L25</f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13" t="s">
        <v>68</v>
      </c>
      <c r="B30" s="113"/>
      <c r="C30" s="113"/>
      <c r="D30" s="113"/>
      <c r="E30" s="113"/>
      <c r="F30" s="108" t="s">
        <v>257</v>
      </c>
      <c r="G30" s="109"/>
      <c r="H30" s="108" t="s">
        <v>258</v>
      </c>
      <c r="I30" s="109"/>
      <c r="J30" s="107"/>
      <c r="K30" s="107"/>
      <c r="L30" s="107"/>
      <c r="M30" s="107"/>
      <c r="N30" s="107"/>
      <c r="O30" s="107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13"/>
      <c r="B31" s="113"/>
      <c r="C31" s="113"/>
      <c r="D31" s="113"/>
      <c r="E31" s="113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10" t="s">
        <v>84</v>
      </c>
      <c r="B32" s="60" t="s">
        <v>49</v>
      </c>
      <c r="C32" s="52"/>
      <c r="D32" s="52"/>
      <c r="E32" s="65" t="s">
        <v>40</v>
      </c>
      <c r="F32" s="93">
        <v>98</v>
      </c>
      <c r="G32" s="93">
        <v>92</v>
      </c>
      <c r="H32" s="93">
        <v>265</v>
      </c>
      <c r="I32" s="93">
        <v>256</v>
      </c>
      <c r="J32" s="53"/>
      <c r="K32" s="53"/>
      <c r="L32" s="53"/>
      <c r="M32" s="53"/>
      <c r="N32" s="53"/>
      <c r="O32" s="53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16"/>
      <c r="B33" s="62"/>
      <c r="C33" s="60" t="s">
        <v>69</v>
      </c>
      <c r="D33" s="52"/>
      <c r="E33" s="65"/>
      <c r="F33" s="93">
        <v>31</v>
      </c>
      <c r="G33" s="93">
        <v>34</v>
      </c>
      <c r="H33" s="93">
        <v>262</v>
      </c>
      <c r="I33" s="93">
        <v>253</v>
      </c>
      <c r="J33" s="53"/>
      <c r="K33" s="53"/>
      <c r="L33" s="53"/>
      <c r="M33" s="53"/>
      <c r="N33" s="53"/>
      <c r="O33" s="53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16"/>
      <c r="B34" s="62"/>
      <c r="C34" s="61"/>
      <c r="D34" s="52" t="s">
        <v>70</v>
      </c>
      <c r="E34" s="65"/>
      <c r="F34" s="93">
        <v>0</v>
      </c>
      <c r="G34" s="93">
        <v>0</v>
      </c>
      <c r="H34" s="93">
        <v>262</v>
      </c>
      <c r="I34" s="93">
        <v>253</v>
      </c>
      <c r="J34" s="53"/>
      <c r="K34" s="53"/>
      <c r="L34" s="53"/>
      <c r="M34" s="53"/>
      <c r="N34" s="53"/>
      <c r="O34" s="53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16"/>
      <c r="B35" s="61"/>
      <c r="C35" s="52" t="s">
        <v>71</v>
      </c>
      <c r="D35" s="52"/>
      <c r="E35" s="65"/>
      <c r="F35" s="83">
        <v>66</v>
      </c>
      <c r="G35" s="83">
        <v>58</v>
      </c>
      <c r="H35" s="93">
        <v>3</v>
      </c>
      <c r="I35" s="93">
        <v>3</v>
      </c>
      <c r="J35" s="67"/>
      <c r="K35" s="67"/>
      <c r="L35" s="53"/>
      <c r="M35" s="53"/>
      <c r="N35" s="53"/>
      <c r="O35" s="53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16"/>
      <c r="B36" s="60" t="s">
        <v>52</v>
      </c>
      <c r="C36" s="52"/>
      <c r="D36" s="52"/>
      <c r="E36" s="65" t="s">
        <v>41</v>
      </c>
      <c r="F36" s="83">
        <v>53</v>
      </c>
      <c r="G36" s="83">
        <v>40</v>
      </c>
      <c r="H36" s="93">
        <v>222</v>
      </c>
      <c r="I36" s="95">
        <v>206</v>
      </c>
      <c r="J36" s="53"/>
      <c r="K36" s="53"/>
      <c r="L36" s="53"/>
      <c r="M36" s="53"/>
      <c r="N36" s="53"/>
      <c r="O36" s="53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16"/>
      <c r="B37" s="62"/>
      <c r="C37" s="52" t="s">
        <v>72</v>
      </c>
      <c r="D37" s="52"/>
      <c r="E37" s="65"/>
      <c r="F37" s="83">
        <v>53</v>
      </c>
      <c r="G37" s="83">
        <v>40</v>
      </c>
      <c r="H37" s="93">
        <v>196</v>
      </c>
      <c r="I37" s="93">
        <v>178</v>
      </c>
      <c r="J37" s="53"/>
      <c r="K37" s="53"/>
      <c r="L37" s="53"/>
      <c r="M37" s="53"/>
      <c r="N37" s="53"/>
      <c r="O37" s="53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16"/>
      <c r="B38" s="61"/>
      <c r="C38" s="52" t="s">
        <v>73</v>
      </c>
      <c r="D38" s="52"/>
      <c r="E38" s="65"/>
      <c r="F38" s="83">
        <v>0</v>
      </c>
      <c r="G38" s="83">
        <v>0</v>
      </c>
      <c r="H38" s="93">
        <v>26</v>
      </c>
      <c r="I38" s="95">
        <v>28</v>
      </c>
      <c r="J38" s="53"/>
      <c r="K38" s="67"/>
      <c r="L38" s="53"/>
      <c r="M38" s="53"/>
      <c r="N38" s="53"/>
      <c r="O38" s="53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16"/>
      <c r="B39" s="46" t="s">
        <v>74</v>
      </c>
      <c r="C39" s="46"/>
      <c r="D39" s="46"/>
      <c r="E39" s="65" t="s">
        <v>107</v>
      </c>
      <c r="F39" s="83">
        <f>F32-F36</f>
        <v>45</v>
      </c>
      <c r="G39" s="83">
        <f>G32-G36</f>
        <v>52</v>
      </c>
      <c r="H39" s="93">
        <f t="shared" ref="H39:I39" si="9">H32-H36</f>
        <v>43</v>
      </c>
      <c r="I39" s="93">
        <f t="shared" si="9"/>
        <v>50</v>
      </c>
      <c r="J39" s="53">
        <f t="shared" ref="J39:O39" si="10">J32-J36</f>
        <v>0</v>
      </c>
      <c r="K39" s="53">
        <f t="shared" si="10"/>
        <v>0</v>
      </c>
      <c r="L39" s="53">
        <f t="shared" si="10"/>
        <v>0</v>
      </c>
      <c r="M39" s="53">
        <f t="shared" si="10"/>
        <v>0</v>
      </c>
      <c r="N39" s="53">
        <f t="shared" si="10"/>
        <v>0</v>
      </c>
      <c r="O39" s="53">
        <f t="shared" si="10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10" t="s">
        <v>85</v>
      </c>
      <c r="B40" s="60" t="s">
        <v>75</v>
      </c>
      <c r="C40" s="52"/>
      <c r="D40" s="52"/>
      <c r="E40" s="65" t="s">
        <v>43</v>
      </c>
      <c r="F40" s="83">
        <v>1964</v>
      </c>
      <c r="G40" s="83">
        <v>2814</v>
      </c>
      <c r="H40" s="93">
        <v>472</v>
      </c>
      <c r="I40" s="93">
        <v>554</v>
      </c>
      <c r="J40" s="53"/>
      <c r="K40" s="53"/>
      <c r="L40" s="53"/>
      <c r="M40" s="53"/>
      <c r="N40" s="53"/>
      <c r="O40" s="53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11"/>
      <c r="B41" s="61"/>
      <c r="C41" s="52" t="s">
        <v>76</v>
      </c>
      <c r="D41" s="52"/>
      <c r="E41" s="65"/>
      <c r="F41" s="98">
        <v>1964</v>
      </c>
      <c r="G41" s="98">
        <v>2814</v>
      </c>
      <c r="H41" s="67">
        <v>221</v>
      </c>
      <c r="I41" s="67">
        <v>180</v>
      </c>
      <c r="J41" s="53"/>
      <c r="K41" s="53"/>
      <c r="L41" s="53"/>
      <c r="M41" s="53"/>
      <c r="N41" s="53"/>
      <c r="O41" s="53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11"/>
      <c r="B42" s="60" t="s">
        <v>63</v>
      </c>
      <c r="C42" s="52"/>
      <c r="D42" s="52"/>
      <c r="E42" s="65" t="s">
        <v>44</v>
      </c>
      <c r="F42" s="83">
        <v>2008</v>
      </c>
      <c r="G42" s="83">
        <v>2866</v>
      </c>
      <c r="H42" s="93">
        <v>454</v>
      </c>
      <c r="I42" s="95">
        <v>395</v>
      </c>
      <c r="J42" s="53"/>
      <c r="K42" s="53"/>
      <c r="L42" s="53"/>
      <c r="M42" s="53"/>
      <c r="N42" s="53"/>
      <c r="O42" s="53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11"/>
      <c r="B43" s="61"/>
      <c r="C43" s="52" t="s">
        <v>77</v>
      </c>
      <c r="D43" s="52"/>
      <c r="E43" s="65"/>
      <c r="F43" s="83">
        <v>0</v>
      </c>
      <c r="G43" s="83">
        <v>0</v>
      </c>
      <c r="H43" s="93">
        <v>338</v>
      </c>
      <c r="I43" s="96">
        <v>303</v>
      </c>
      <c r="J43" s="67"/>
      <c r="K43" s="67"/>
      <c r="L43" s="53"/>
      <c r="M43" s="53"/>
      <c r="N43" s="53"/>
      <c r="O43" s="53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11"/>
      <c r="B44" s="52" t="s">
        <v>74</v>
      </c>
      <c r="C44" s="52"/>
      <c r="D44" s="52"/>
      <c r="E44" s="65" t="s">
        <v>108</v>
      </c>
      <c r="F44" s="98">
        <f>F40-F42</f>
        <v>-44</v>
      </c>
      <c r="G44" s="98">
        <f>G40-G42</f>
        <v>-52</v>
      </c>
      <c r="H44" s="67">
        <f t="shared" ref="H44:I44" si="11">H40-H42</f>
        <v>18</v>
      </c>
      <c r="I44" s="67">
        <f t="shared" si="11"/>
        <v>159</v>
      </c>
      <c r="J44" s="67">
        <f t="shared" ref="J44:O44" si="12">J40-J42</f>
        <v>0</v>
      </c>
      <c r="K44" s="67">
        <f t="shared" si="12"/>
        <v>0</v>
      </c>
      <c r="L44" s="67">
        <f t="shared" si="12"/>
        <v>0</v>
      </c>
      <c r="M44" s="67">
        <f t="shared" si="12"/>
        <v>0</v>
      </c>
      <c r="N44" s="67">
        <f t="shared" si="12"/>
        <v>0</v>
      </c>
      <c r="O44" s="67">
        <f t="shared" si="12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10" t="s">
        <v>86</v>
      </c>
      <c r="B45" s="46" t="s">
        <v>78</v>
      </c>
      <c r="C45" s="46"/>
      <c r="D45" s="46"/>
      <c r="E45" s="65" t="s">
        <v>109</v>
      </c>
      <c r="F45" s="93">
        <f>F39+F44</f>
        <v>1</v>
      </c>
      <c r="G45" s="93">
        <f>G39+G44</f>
        <v>0</v>
      </c>
      <c r="H45" s="93">
        <f t="shared" ref="H45:I45" si="13">H39+H44</f>
        <v>61</v>
      </c>
      <c r="I45" s="93">
        <f t="shared" si="13"/>
        <v>209</v>
      </c>
      <c r="J45" s="53">
        <f t="shared" ref="J45:O45" si="14">J39+J44</f>
        <v>0</v>
      </c>
      <c r="K45" s="53">
        <f t="shared" si="14"/>
        <v>0</v>
      </c>
      <c r="L45" s="53">
        <f t="shared" si="14"/>
        <v>0</v>
      </c>
      <c r="M45" s="53">
        <f t="shared" si="14"/>
        <v>0</v>
      </c>
      <c r="N45" s="53">
        <f t="shared" si="14"/>
        <v>0</v>
      </c>
      <c r="O45" s="53">
        <f t="shared" si="14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11"/>
      <c r="B46" s="52" t="s">
        <v>79</v>
      </c>
      <c r="C46" s="52"/>
      <c r="D46" s="52"/>
      <c r="E46" s="52"/>
      <c r="F46" s="67">
        <v>0</v>
      </c>
      <c r="G46" s="67">
        <v>0</v>
      </c>
      <c r="H46" s="93">
        <v>0</v>
      </c>
      <c r="I46" s="67">
        <v>0</v>
      </c>
      <c r="J46" s="67"/>
      <c r="K46" s="67"/>
      <c r="L46" s="53"/>
      <c r="M46" s="53"/>
      <c r="N46" s="67"/>
      <c r="O46" s="67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11"/>
      <c r="B47" s="52" t="s">
        <v>80</v>
      </c>
      <c r="C47" s="52"/>
      <c r="D47" s="52"/>
      <c r="E47" s="52"/>
      <c r="F47" s="93">
        <v>0</v>
      </c>
      <c r="G47" s="93">
        <v>0</v>
      </c>
      <c r="H47" s="93">
        <v>0</v>
      </c>
      <c r="I47" s="93">
        <v>0</v>
      </c>
      <c r="J47" s="53"/>
      <c r="K47" s="53"/>
      <c r="L47" s="53"/>
      <c r="M47" s="53"/>
      <c r="N47" s="53"/>
      <c r="O47" s="53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11"/>
      <c r="B48" s="52" t="s">
        <v>81</v>
      </c>
      <c r="C48" s="52"/>
      <c r="D48" s="52"/>
      <c r="E48" s="52"/>
      <c r="F48" s="93">
        <v>0</v>
      </c>
      <c r="G48" s="93">
        <v>0</v>
      </c>
      <c r="H48" s="93">
        <v>0</v>
      </c>
      <c r="I48" s="93">
        <v>0</v>
      </c>
      <c r="J48" s="53"/>
      <c r="K48" s="53"/>
      <c r="L48" s="53"/>
      <c r="M48" s="53"/>
      <c r="N48" s="53"/>
      <c r="O48" s="53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1" sqref="E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253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00000000000001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99" t="s">
        <v>87</v>
      </c>
      <c r="B9" s="99" t="s">
        <v>89</v>
      </c>
      <c r="C9" s="60" t="s">
        <v>3</v>
      </c>
      <c r="D9" s="52"/>
      <c r="E9" s="52"/>
      <c r="F9" s="53">
        <v>119740</v>
      </c>
      <c r="G9" s="54">
        <f>F9/$F$27*100</f>
        <v>21.552600837696712</v>
      </c>
      <c r="H9" s="91">
        <v>118994</v>
      </c>
      <c r="I9" s="54">
        <f t="shared" ref="I9:I45" si="0">(F9/H9-1)*100</f>
        <v>0.62692236583357097</v>
      </c>
    </row>
    <row r="10" spans="1:9" ht="18" customHeight="1">
      <c r="A10" s="99"/>
      <c r="B10" s="99"/>
      <c r="C10" s="62"/>
      <c r="D10" s="60" t="s">
        <v>22</v>
      </c>
      <c r="E10" s="52"/>
      <c r="F10" s="53">
        <v>28517</v>
      </c>
      <c r="G10" s="54">
        <f t="shared" ref="G10:G27" si="1">F10/$F$27*100</f>
        <v>5.1329173048989238</v>
      </c>
      <c r="H10" s="91">
        <v>27600</v>
      </c>
      <c r="I10" s="54">
        <f t="shared" si="0"/>
        <v>3.3224637681159352</v>
      </c>
    </row>
    <row r="11" spans="1:9" ht="18" customHeight="1">
      <c r="A11" s="99"/>
      <c r="B11" s="99"/>
      <c r="C11" s="62"/>
      <c r="D11" s="62"/>
      <c r="E11" s="46" t="s">
        <v>23</v>
      </c>
      <c r="F11" s="53">
        <v>24158</v>
      </c>
      <c r="G11" s="54">
        <f t="shared" si="1"/>
        <v>4.3483191167285549</v>
      </c>
      <c r="H11" s="91">
        <v>23421</v>
      </c>
      <c r="I11" s="54">
        <f t="shared" si="0"/>
        <v>3.1467486443789827</v>
      </c>
    </row>
    <row r="12" spans="1:9" ht="18" customHeight="1">
      <c r="A12" s="99"/>
      <c r="B12" s="99"/>
      <c r="C12" s="62"/>
      <c r="D12" s="62"/>
      <c r="E12" s="46" t="s">
        <v>24</v>
      </c>
      <c r="F12" s="53">
        <v>1131</v>
      </c>
      <c r="G12" s="54">
        <f t="shared" si="1"/>
        <v>0.20357434063333038</v>
      </c>
      <c r="H12" s="91">
        <v>1277</v>
      </c>
      <c r="I12" s="54">
        <f t="shared" si="0"/>
        <v>-11.433046202036024</v>
      </c>
    </row>
    <row r="13" spans="1:9" ht="18" customHeight="1">
      <c r="A13" s="99"/>
      <c r="B13" s="99"/>
      <c r="C13" s="62"/>
      <c r="D13" s="61"/>
      <c r="E13" s="46" t="s">
        <v>25</v>
      </c>
      <c r="F13" s="53">
        <v>54</v>
      </c>
      <c r="G13" s="54">
        <f t="shared" si="1"/>
        <v>9.7197297915117969E-3</v>
      </c>
      <c r="H13" s="91">
        <v>62</v>
      </c>
      <c r="I13" s="54">
        <f t="shared" si="0"/>
        <v>-12.903225806451612</v>
      </c>
    </row>
    <row r="14" spans="1:9" ht="18" customHeight="1">
      <c r="A14" s="99"/>
      <c r="B14" s="99"/>
      <c r="C14" s="62"/>
      <c r="D14" s="60" t="s">
        <v>26</v>
      </c>
      <c r="E14" s="52"/>
      <c r="F14" s="53">
        <v>25229</v>
      </c>
      <c r="G14" s="54">
        <f t="shared" si="1"/>
        <v>4.5410937575935391</v>
      </c>
      <c r="H14" s="91">
        <v>24048</v>
      </c>
      <c r="I14" s="54">
        <f t="shared" si="0"/>
        <v>4.9110113107118991</v>
      </c>
    </row>
    <row r="15" spans="1:9" ht="18" customHeight="1">
      <c r="A15" s="99"/>
      <c r="B15" s="99"/>
      <c r="C15" s="62"/>
      <c r="D15" s="62"/>
      <c r="E15" s="46" t="s">
        <v>27</v>
      </c>
      <c r="F15" s="53">
        <v>1077</v>
      </c>
      <c r="G15" s="54">
        <f t="shared" si="1"/>
        <v>0.1938546108418186</v>
      </c>
      <c r="H15" s="91">
        <v>1057</v>
      </c>
      <c r="I15" s="54">
        <f t="shared" si="0"/>
        <v>1.8921475875118166</v>
      </c>
    </row>
    <row r="16" spans="1:9" ht="18" customHeight="1">
      <c r="A16" s="99"/>
      <c r="B16" s="99"/>
      <c r="C16" s="62"/>
      <c r="D16" s="61"/>
      <c r="E16" s="46" t="s">
        <v>28</v>
      </c>
      <c r="F16" s="53">
        <v>24152</v>
      </c>
      <c r="G16" s="54">
        <f t="shared" si="1"/>
        <v>4.3472391467517202</v>
      </c>
      <c r="H16" s="91">
        <v>22992</v>
      </c>
      <c r="I16" s="54">
        <f t="shared" si="0"/>
        <v>5.0452331245650628</v>
      </c>
    </row>
    <row r="17" spans="1:9" ht="18" customHeight="1">
      <c r="A17" s="99"/>
      <c r="B17" s="99"/>
      <c r="C17" s="62"/>
      <c r="D17" s="100" t="s">
        <v>29</v>
      </c>
      <c r="E17" s="101"/>
      <c r="F17" s="53">
        <v>19111</v>
      </c>
      <c r="G17" s="54">
        <f t="shared" si="1"/>
        <v>3.4398843712144798</v>
      </c>
      <c r="H17" s="91">
        <v>19034</v>
      </c>
      <c r="I17" s="54">
        <f t="shared" si="0"/>
        <v>0.40453924556058674</v>
      </c>
    </row>
    <row r="18" spans="1:9" ht="18" customHeight="1">
      <c r="A18" s="99"/>
      <c r="B18" s="99"/>
      <c r="C18" s="62"/>
      <c r="D18" s="100" t="s">
        <v>93</v>
      </c>
      <c r="E18" s="102"/>
      <c r="F18" s="53">
        <v>2451</v>
      </c>
      <c r="G18" s="54">
        <f t="shared" si="1"/>
        <v>0.44116773553695204</v>
      </c>
      <c r="H18" s="91">
        <v>1890</v>
      </c>
      <c r="I18" s="54">
        <f t="shared" si="0"/>
        <v>29.682539682539687</v>
      </c>
    </row>
    <row r="19" spans="1:9" ht="18" customHeight="1">
      <c r="A19" s="99"/>
      <c r="B19" s="99"/>
      <c r="C19" s="61"/>
      <c r="D19" s="100" t="s">
        <v>94</v>
      </c>
      <c r="E19" s="102"/>
      <c r="F19" s="91">
        <v>0</v>
      </c>
      <c r="G19" s="54">
        <f t="shared" si="1"/>
        <v>0</v>
      </c>
      <c r="H19" s="91">
        <v>0</v>
      </c>
      <c r="I19" s="54" t="e">
        <f t="shared" si="0"/>
        <v>#DIV/0!</v>
      </c>
    </row>
    <row r="20" spans="1:9" ht="18" customHeight="1">
      <c r="A20" s="99"/>
      <c r="B20" s="99"/>
      <c r="C20" s="52" t="s">
        <v>4</v>
      </c>
      <c r="D20" s="52"/>
      <c r="E20" s="52"/>
      <c r="F20" s="53">
        <v>16801</v>
      </c>
      <c r="G20" s="54">
        <f t="shared" si="1"/>
        <v>3.0240959301331425</v>
      </c>
      <c r="H20" s="91">
        <v>16732</v>
      </c>
      <c r="I20" s="54">
        <f t="shared" si="0"/>
        <v>0.41238345684915245</v>
      </c>
    </row>
    <row r="21" spans="1:9" ht="18" customHeight="1">
      <c r="A21" s="99"/>
      <c r="B21" s="99"/>
      <c r="C21" s="52" t="s">
        <v>5</v>
      </c>
      <c r="D21" s="52"/>
      <c r="E21" s="52"/>
      <c r="F21" s="53">
        <v>159684</v>
      </c>
      <c r="G21" s="54">
        <f t="shared" si="1"/>
        <v>28.742320963477212</v>
      </c>
      <c r="H21" s="91">
        <v>159157</v>
      </c>
      <c r="I21" s="54">
        <f t="shared" si="0"/>
        <v>0.33111958632041638</v>
      </c>
    </row>
    <row r="22" spans="1:9" ht="18" customHeight="1">
      <c r="A22" s="99"/>
      <c r="B22" s="99"/>
      <c r="C22" s="52" t="s">
        <v>30</v>
      </c>
      <c r="D22" s="52"/>
      <c r="E22" s="52"/>
      <c r="F22" s="53">
        <v>5400</v>
      </c>
      <c r="G22" s="54">
        <f t="shared" si="1"/>
        <v>0.97197297915117953</v>
      </c>
      <c r="H22" s="91">
        <v>5514</v>
      </c>
      <c r="I22" s="54">
        <f t="shared" si="0"/>
        <v>-2.0674646354733373</v>
      </c>
    </row>
    <row r="23" spans="1:9" ht="18" customHeight="1">
      <c r="A23" s="99"/>
      <c r="B23" s="99"/>
      <c r="C23" s="52" t="s">
        <v>6</v>
      </c>
      <c r="D23" s="52"/>
      <c r="E23" s="52"/>
      <c r="F23" s="53">
        <v>84628</v>
      </c>
      <c r="G23" s="54">
        <f t="shared" si="1"/>
        <v>15.232616533260376</v>
      </c>
      <c r="H23" s="91">
        <v>122856</v>
      </c>
      <c r="I23" s="54">
        <f t="shared" si="0"/>
        <v>-31.116103405613071</v>
      </c>
    </row>
    <row r="24" spans="1:9" ht="18" customHeight="1">
      <c r="A24" s="99"/>
      <c r="B24" s="99"/>
      <c r="C24" s="52" t="s">
        <v>31</v>
      </c>
      <c r="D24" s="52"/>
      <c r="E24" s="52"/>
      <c r="F24" s="53">
        <v>2600</v>
      </c>
      <c r="G24" s="54">
        <f t="shared" si="1"/>
        <v>0.46798698996167903</v>
      </c>
      <c r="H24" s="91">
        <v>1176</v>
      </c>
      <c r="I24" s="54">
        <f t="shared" si="0"/>
        <v>121.08843537414967</v>
      </c>
    </row>
    <row r="25" spans="1:9" ht="18" customHeight="1">
      <c r="A25" s="99"/>
      <c r="B25" s="99"/>
      <c r="C25" s="52" t="s">
        <v>7</v>
      </c>
      <c r="D25" s="52"/>
      <c r="E25" s="52"/>
      <c r="F25" s="53">
        <v>52665</v>
      </c>
      <c r="G25" s="54">
        <f t="shared" si="1"/>
        <v>9.4794364716660873</v>
      </c>
      <c r="H25" s="91">
        <v>76876</v>
      </c>
      <c r="I25" s="54">
        <f t="shared" si="0"/>
        <v>-31.493574067329209</v>
      </c>
    </row>
    <row r="26" spans="1:9" ht="18" customHeight="1">
      <c r="A26" s="99"/>
      <c r="B26" s="99"/>
      <c r="C26" s="52" t="s">
        <v>8</v>
      </c>
      <c r="D26" s="52"/>
      <c r="E26" s="52"/>
      <c r="F26" s="53">
        <v>114053</v>
      </c>
      <c r="G26" s="54">
        <f t="shared" si="1"/>
        <v>20.52896929465361</v>
      </c>
      <c r="H26" s="91">
        <f>613699-SUM(H9,H20:H25)</f>
        <v>112394</v>
      </c>
      <c r="I26" s="54">
        <f t="shared" si="0"/>
        <v>1.4760574407886473</v>
      </c>
    </row>
    <row r="27" spans="1:9" ht="18" customHeight="1">
      <c r="A27" s="99"/>
      <c r="B27" s="99"/>
      <c r="C27" s="52" t="s">
        <v>9</v>
      </c>
      <c r="D27" s="52"/>
      <c r="E27" s="52"/>
      <c r="F27" s="53">
        <f>SUM(F9,F20:F26)</f>
        <v>555571</v>
      </c>
      <c r="G27" s="54">
        <f t="shared" si="1"/>
        <v>100</v>
      </c>
      <c r="H27" s="91">
        <f>SUM(H9,H20:H26)</f>
        <v>613699</v>
      </c>
      <c r="I27" s="54">
        <f t="shared" si="0"/>
        <v>-9.4717442915826844</v>
      </c>
    </row>
    <row r="28" spans="1:9" ht="18" customHeight="1">
      <c r="A28" s="99"/>
      <c r="B28" s="99" t="s">
        <v>88</v>
      </c>
      <c r="C28" s="60" t="s">
        <v>10</v>
      </c>
      <c r="D28" s="52"/>
      <c r="E28" s="52"/>
      <c r="F28" s="91">
        <f>SUM(F29:F31)</f>
        <v>197613</v>
      </c>
      <c r="G28" s="54">
        <f t="shared" ref="G28:G45" si="2">F28/$F$45*100</f>
        <v>36.626811063683093</v>
      </c>
      <c r="H28" s="91">
        <f>SUM(H29:H31)</f>
        <v>200831</v>
      </c>
      <c r="I28" s="54">
        <f t="shared" si="0"/>
        <v>-1.6023422678769661</v>
      </c>
    </row>
    <row r="29" spans="1:9" ht="18" customHeight="1">
      <c r="A29" s="99"/>
      <c r="B29" s="99"/>
      <c r="C29" s="62"/>
      <c r="D29" s="52" t="s">
        <v>11</v>
      </c>
      <c r="E29" s="52"/>
      <c r="F29" s="53">
        <v>119657</v>
      </c>
      <c r="G29" s="54">
        <f t="shared" si="2"/>
        <v>22.177965677597765</v>
      </c>
      <c r="H29" s="91">
        <v>123936</v>
      </c>
      <c r="I29" s="54">
        <f t="shared" si="0"/>
        <v>-3.4525884327394785</v>
      </c>
    </row>
    <row r="30" spans="1:9" ht="18" customHeight="1">
      <c r="A30" s="99"/>
      <c r="B30" s="99"/>
      <c r="C30" s="62"/>
      <c r="D30" s="52" t="s">
        <v>32</v>
      </c>
      <c r="E30" s="52"/>
      <c r="F30" s="53">
        <v>13284</v>
      </c>
      <c r="G30" s="54">
        <f t="shared" si="2"/>
        <v>2.4621384128066781</v>
      </c>
      <c r="H30" s="91">
        <v>14845</v>
      </c>
      <c r="I30" s="54">
        <f t="shared" si="0"/>
        <v>-10.515325025261035</v>
      </c>
    </row>
    <row r="31" spans="1:9" ht="18" customHeight="1">
      <c r="A31" s="99"/>
      <c r="B31" s="99"/>
      <c r="C31" s="61"/>
      <c r="D31" s="52" t="s">
        <v>12</v>
      </c>
      <c r="E31" s="52"/>
      <c r="F31" s="53">
        <v>64672</v>
      </c>
      <c r="G31" s="54">
        <f t="shared" si="2"/>
        <v>11.986706973278643</v>
      </c>
      <c r="H31" s="91">
        <v>62050</v>
      </c>
      <c r="I31" s="54">
        <f t="shared" si="0"/>
        <v>4.225624496373892</v>
      </c>
    </row>
    <row r="32" spans="1:9" ht="18" customHeight="1">
      <c r="A32" s="99"/>
      <c r="B32" s="99"/>
      <c r="C32" s="60" t="s">
        <v>13</v>
      </c>
      <c r="D32" s="52"/>
      <c r="E32" s="52"/>
      <c r="F32" s="91">
        <f>SUM(F33:F38)</f>
        <v>233948</v>
      </c>
      <c r="G32" s="54">
        <f t="shared" si="2"/>
        <v>43.361363851196685</v>
      </c>
      <c r="H32" s="91">
        <f>SUM(H33:H38)</f>
        <v>255132</v>
      </c>
      <c r="I32" s="54">
        <f t="shared" si="0"/>
        <v>-8.3031528777260384</v>
      </c>
    </row>
    <row r="33" spans="1:9" ht="18" customHeight="1">
      <c r="A33" s="99"/>
      <c r="B33" s="99"/>
      <c r="C33" s="62"/>
      <c r="D33" s="52" t="s">
        <v>14</v>
      </c>
      <c r="E33" s="52"/>
      <c r="F33" s="53">
        <v>23841</v>
      </c>
      <c r="G33" s="54">
        <f t="shared" si="2"/>
        <v>4.4188378424965391</v>
      </c>
      <c r="H33" s="91">
        <v>27331</v>
      </c>
      <c r="I33" s="54">
        <f t="shared" si="0"/>
        <v>-12.769382752186164</v>
      </c>
    </row>
    <row r="34" spans="1:9" ht="18" customHeight="1">
      <c r="A34" s="99"/>
      <c r="B34" s="99"/>
      <c r="C34" s="62"/>
      <c r="D34" s="52" t="s">
        <v>33</v>
      </c>
      <c r="E34" s="52"/>
      <c r="F34" s="53">
        <v>2363</v>
      </c>
      <c r="G34" s="54">
        <f t="shared" si="2"/>
        <v>0.43797298023653874</v>
      </c>
      <c r="H34" s="91">
        <v>2301</v>
      </c>
      <c r="I34" s="54">
        <f t="shared" si="0"/>
        <v>2.6944806605823546</v>
      </c>
    </row>
    <row r="35" spans="1:9" ht="18" customHeight="1">
      <c r="A35" s="99"/>
      <c r="B35" s="99"/>
      <c r="C35" s="62"/>
      <c r="D35" s="52" t="s">
        <v>34</v>
      </c>
      <c r="E35" s="52"/>
      <c r="F35" s="53">
        <v>115404</v>
      </c>
      <c r="G35" s="54">
        <f t="shared" si="2"/>
        <v>21.389688451636697</v>
      </c>
      <c r="H35" s="91">
        <v>132551</v>
      </c>
      <c r="I35" s="54">
        <f t="shared" si="0"/>
        <v>-12.936152877005835</v>
      </c>
    </row>
    <row r="36" spans="1:9" ht="18" customHeight="1">
      <c r="A36" s="99"/>
      <c r="B36" s="99"/>
      <c r="C36" s="62"/>
      <c r="D36" s="52" t="s">
        <v>35</v>
      </c>
      <c r="E36" s="52"/>
      <c r="F36" s="53">
        <v>5917</v>
      </c>
      <c r="G36" s="54">
        <f t="shared" si="2"/>
        <v>1.0966932391280575</v>
      </c>
      <c r="H36" s="91">
        <v>5560</v>
      </c>
      <c r="I36" s="54">
        <f t="shared" si="0"/>
        <v>6.4208633093525203</v>
      </c>
    </row>
    <row r="37" spans="1:9" ht="18" customHeight="1">
      <c r="A37" s="99"/>
      <c r="B37" s="99"/>
      <c r="C37" s="62"/>
      <c r="D37" s="52" t="s">
        <v>15</v>
      </c>
      <c r="E37" s="52"/>
      <c r="F37" s="53">
        <v>16542</v>
      </c>
      <c r="G37" s="54">
        <f t="shared" si="2"/>
        <v>3.0659962078175305</v>
      </c>
      <c r="H37" s="91">
        <v>12152</v>
      </c>
      <c r="I37" s="54">
        <f t="shared" si="0"/>
        <v>36.125740618828182</v>
      </c>
    </row>
    <row r="38" spans="1:9" ht="18" customHeight="1">
      <c r="A38" s="99"/>
      <c r="B38" s="99"/>
      <c r="C38" s="61"/>
      <c r="D38" s="52" t="s">
        <v>36</v>
      </c>
      <c r="E38" s="52"/>
      <c r="F38" s="53">
        <v>69881</v>
      </c>
      <c r="G38" s="54">
        <f t="shared" si="2"/>
        <v>12.952175129881322</v>
      </c>
      <c r="H38" s="91">
        <v>75237</v>
      </c>
      <c r="I38" s="54">
        <f t="shared" si="0"/>
        <v>-7.1188378058667956</v>
      </c>
    </row>
    <row r="39" spans="1:9" ht="18" customHeight="1">
      <c r="A39" s="99"/>
      <c r="B39" s="99"/>
      <c r="C39" s="60" t="s">
        <v>16</v>
      </c>
      <c r="D39" s="52"/>
      <c r="E39" s="52"/>
      <c r="F39" s="91">
        <f>F40+F43</f>
        <v>107970</v>
      </c>
      <c r="G39" s="54">
        <f t="shared" si="2"/>
        <v>20.011825085120226</v>
      </c>
      <c r="H39" s="91">
        <f>H40+H43</f>
        <v>139818</v>
      </c>
      <c r="I39" s="54">
        <f t="shared" si="0"/>
        <v>-22.778183066557954</v>
      </c>
    </row>
    <row r="40" spans="1:9" ht="18" customHeight="1">
      <c r="A40" s="99"/>
      <c r="B40" s="99"/>
      <c r="C40" s="62"/>
      <c r="D40" s="60" t="s">
        <v>17</v>
      </c>
      <c r="E40" s="52"/>
      <c r="F40" s="53">
        <v>102035</v>
      </c>
      <c r="G40" s="54">
        <f t="shared" si="2"/>
        <v>18.911795615080504</v>
      </c>
      <c r="H40" s="91">
        <v>132390</v>
      </c>
      <c r="I40" s="54">
        <f t="shared" si="0"/>
        <v>-22.92846891759196</v>
      </c>
    </row>
    <row r="41" spans="1:9" ht="18" customHeight="1">
      <c r="A41" s="99"/>
      <c r="B41" s="99"/>
      <c r="C41" s="62"/>
      <c r="D41" s="62"/>
      <c r="E41" s="56" t="s">
        <v>91</v>
      </c>
      <c r="F41" s="53">
        <v>63973</v>
      </c>
      <c r="G41" s="54">
        <f t="shared" si="2"/>
        <v>11.857150006209096</v>
      </c>
      <c r="H41" s="91">
        <v>69567</v>
      </c>
      <c r="I41" s="57">
        <f t="shared" si="0"/>
        <v>-8.0411689450457846</v>
      </c>
    </row>
    <row r="42" spans="1:9" ht="18" customHeight="1">
      <c r="A42" s="99"/>
      <c r="B42" s="99"/>
      <c r="C42" s="62"/>
      <c r="D42" s="61"/>
      <c r="E42" s="46" t="s">
        <v>37</v>
      </c>
      <c r="F42" s="53">
        <v>38063</v>
      </c>
      <c r="G42" s="54">
        <f t="shared" si="2"/>
        <v>7.0548309550331672</v>
      </c>
      <c r="H42" s="91">
        <v>62824</v>
      </c>
      <c r="I42" s="57">
        <f t="shared" si="0"/>
        <v>-39.413281548452815</v>
      </c>
    </row>
    <row r="43" spans="1:9" ht="18" customHeight="1">
      <c r="A43" s="99"/>
      <c r="B43" s="99"/>
      <c r="C43" s="62"/>
      <c r="D43" s="52" t="s">
        <v>38</v>
      </c>
      <c r="E43" s="52"/>
      <c r="F43" s="53">
        <v>5935</v>
      </c>
      <c r="G43" s="54">
        <f t="shared" si="2"/>
        <v>1.1000294700397197</v>
      </c>
      <c r="H43" s="91">
        <v>7428</v>
      </c>
      <c r="I43" s="57">
        <f t="shared" si="0"/>
        <v>-20.099623047926762</v>
      </c>
    </row>
    <row r="44" spans="1:9" ht="18" customHeight="1">
      <c r="A44" s="99"/>
      <c r="B44" s="99"/>
      <c r="C44" s="61"/>
      <c r="D44" s="52" t="s">
        <v>39</v>
      </c>
      <c r="E44" s="52"/>
      <c r="F44" s="91">
        <v>0</v>
      </c>
      <c r="G44" s="54">
        <f t="shared" si="2"/>
        <v>0</v>
      </c>
      <c r="H44" s="91">
        <v>0</v>
      </c>
      <c r="I44" s="54" t="e">
        <f t="shared" si="0"/>
        <v>#DIV/0!</v>
      </c>
    </row>
    <row r="45" spans="1:9" ht="18" customHeight="1">
      <c r="A45" s="99"/>
      <c r="B45" s="99"/>
      <c r="C45" s="46" t="s">
        <v>18</v>
      </c>
      <c r="D45" s="46"/>
      <c r="E45" s="46"/>
      <c r="F45" s="53">
        <f>SUM(F28,F32,F39)</f>
        <v>539531</v>
      </c>
      <c r="G45" s="54">
        <f t="shared" si="2"/>
        <v>100</v>
      </c>
      <c r="H45" s="91">
        <v>595781</v>
      </c>
      <c r="I45" s="54">
        <f t="shared" si="0"/>
        <v>-9.4413886981961515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C1" sqref="C1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2" t="s">
        <v>0</v>
      </c>
      <c r="B1" s="32"/>
      <c r="C1" s="21" t="s">
        <v>253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9" t="s">
        <v>114</v>
      </c>
      <c r="B6" s="47"/>
      <c r="C6" s="47"/>
      <c r="D6" s="47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248</v>
      </c>
    </row>
    <row r="7" spans="1:9" ht="27" customHeight="1">
      <c r="A7" s="99" t="s">
        <v>115</v>
      </c>
      <c r="B7" s="60" t="s">
        <v>116</v>
      </c>
      <c r="C7" s="52"/>
      <c r="D7" s="65" t="s">
        <v>117</v>
      </c>
      <c r="E7" s="69">
        <v>451011</v>
      </c>
      <c r="F7" s="35">
        <v>592123</v>
      </c>
      <c r="G7" s="35">
        <v>609125</v>
      </c>
      <c r="H7" s="35">
        <v>613699</v>
      </c>
      <c r="I7" s="35">
        <v>555571</v>
      </c>
    </row>
    <row r="8" spans="1:9" ht="27" customHeight="1">
      <c r="A8" s="99"/>
      <c r="B8" s="79"/>
      <c r="C8" s="52" t="s">
        <v>118</v>
      </c>
      <c r="D8" s="65" t="s">
        <v>41</v>
      </c>
      <c r="E8" s="70">
        <v>265781</v>
      </c>
      <c r="F8" s="70">
        <v>269788</v>
      </c>
      <c r="G8" s="70">
        <v>293176</v>
      </c>
      <c r="H8" s="70">
        <v>295446</v>
      </c>
      <c r="I8" s="71">
        <v>296779</v>
      </c>
    </row>
    <row r="9" spans="1:9" ht="27" customHeight="1">
      <c r="A9" s="99"/>
      <c r="B9" s="52" t="s">
        <v>119</v>
      </c>
      <c r="C9" s="52"/>
      <c r="D9" s="65"/>
      <c r="E9" s="70">
        <v>439921</v>
      </c>
      <c r="F9" s="70">
        <v>575734</v>
      </c>
      <c r="G9" s="70">
        <v>599885</v>
      </c>
      <c r="H9" s="70">
        <v>595781</v>
      </c>
      <c r="I9" s="72">
        <v>539531</v>
      </c>
    </row>
    <row r="10" spans="1:9" ht="27" customHeight="1">
      <c r="A10" s="99"/>
      <c r="B10" s="52" t="s">
        <v>120</v>
      </c>
      <c r="C10" s="52"/>
      <c r="D10" s="65"/>
      <c r="E10" s="70">
        <v>11090</v>
      </c>
      <c r="F10" s="70">
        <v>16390</v>
      </c>
      <c r="G10" s="70">
        <v>9240</v>
      </c>
      <c r="H10" s="70">
        <v>17918</v>
      </c>
      <c r="I10" s="72">
        <v>16040</v>
      </c>
    </row>
    <row r="11" spans="1:9" ht="27" customHeight="1">
      <c r="A11" s="99"/>
      <c r="B11" s="52" t="s">
        <v>121</v>
      </c>
      <c r="C11" s="52"/>
      <c r="D11" s="65"/>
      <c r="E11" s="70">
        <v>5610</v>
      </c>
      <c r="F11" s="70">
        <v>7026</v>
      </c>
      <c r="G11" s="70">
        <v>7841</v>
      </c>
      <c r="H11" s="70">
        <v>6837</v>
      </c>
      <c r="I11" s="72">
        <v>6401</v>
      </c>
    </row>
    <row r="12" spans="1:9" ht="27" customHeight="1">
      <c r="A12" s="99"/>
      <c r="B12" s="52" t="s">
        <v>122</v>
      </c>
      <c r="C12" s="52"/>
      <c r="D12" s="65"/>
      <c r="E12" s="70">
        <v>5479</v>
      </c>
      <c r="F12" s="70">
        <v>9363</v>
      </c>
      <c r="G12" s="70">
        <v>1399</v>
      </c>
      <c r="H12" s="70">
        <v>11081</v>
      </c>
      <c r="I12" s="72">
        <v>9639</v>
      </c>
    </row>
    <row r="13" spans="1:9" ht="27" customHeight="1">
      <c r="A13" s="99"/>
      <c r="B13" s="52" t="s">
        <v>123</v>
      </c>
      <c r="C13" s="52"/>
      <c r="D13" s="65"/>
      <c r="E13" s="70">
        <v>81</v>
      </c>
      <c r="F13" s="70">
        <v>3884</v>
      </c>
      <c r="G13" s="70">
        <v>-7964</v>
      </c>
      <c r="H13" s="70">
        <v>9682</v>
      </c>
      <c r="I13" s="72">
        <v>-1441</v>
      </c>
    </row>
    <row r="14" spans="1:9" ht="27" customHeight="1">
      <c r="A14" s="99"/>
      <c r="B14" s="52" t="s">
        <v>124</v>
      </c>
      <c r="C14" s="52"/>
      <c r="D14" s="65"/>
      <c r="E14" s="70">
        <v>0</v>
      </c>
      <c r="F14" s="70">
        <v>58</v>
      </c>
      <c r="G14" s="70">
        <v>2</v>
      </c>
      <c r="H14" s="70">
        <v>32</v>
      </c>
      <c r="I14" s="72">
        <v>24</v>
      </c>
    </row>
    <row r="15" spans="1:9" ht="27" customHeight="1">
      <c r="A15" s="99"/>
      <c r="B15" s="52" t="s">
        <v>125</v>
      </c>
      <c r="C15" s="52"/>
      <c r="D15" s="65"/>
      <c r="E15" s="70">
        <v>2220</v>
      </c>
      <c r="F15" s="70">
        <v>4594</v>
      </c>
      <c r="G15" s="70">
        <v>-6952</v>
      </c>
      <c r="H15" s="70">
        <v>8976</v>
      </c>
      <c r="I15" s="72">
        <v>-1624</v>
      </c>
    </row>
    <row r="16" spans="1:9" ht="27" customHeight="1">
      <c r="A16" s="99"/>
      <c r="B16" s="52" t="s">
        <v>126</v>
      </c>
      <c r="C16" s="52"/>
      <c r="D16" s="65" t="s">
        <v>42</v>
      </c>
      <c r="E16" s="70">
        <v>65153</v>
      </c>
      <c r="F16" s="70">
        <v>73098</v>
      </c>
      <c r="G16" s="70">
        <v>84819</v>
      </c>
      <c r="H16" s="70">
        <v>81967</v>
      </c>
      <c r="I16" s="72">
        <v>84690</v>
      </c>
    </row>
    <row r="17" spans="1:9" ht="27" customHeight="1">
      <c r="A17" s="99"/>
      <c r="B17" s="52" t="s">
        <v>127</v>
      </c>
      <c r="C17" s="52"/>
      <c r="D17" s="65" t="s">
        <v>43</v>
      </c>
      <c r="E17" s="70">
        <v>39453</v>
      </c>
      <c r="F17" s="70">
        <v>40197</v>
      </c>
      <c r="G17" s="70">
        <v>45758</v>
      </c>
      <c r="H17" s="70">
        <v>43227</v>
      </c>
      <c r="I17" s="72">
        <v>47551</v>
      </c>
    </row>
    <row r="18" spans="1:9" ht="27" customHeight="1">
      <c r="A18" s="99"/>
      <c r="B18" s="52" t="s">
        <v>128</v>
      </c>
      <c r="C18" s="52"/>
      <c r="D18" s="65" t="s">
        <v>44</v>
      </c>
      <c r="E18" s="70">
        <v>697351</v>
      </c>
      <c r="F18" s="70">
        <v>720776</v>
      </c>
      <c r="G18" s="70">
        <v>743242</v>
      </c>
      <c r="H18" s="70">
        <v>760205</v>
      </c>
      <c r="I18" s="72">
        <v>750844</v>
      </c>
    </row>
    <row r="19" spans="1:9" ht="27" customHeight="1">
      <c r="A19" s="99"/>
      <c r="B19" s="52" t="s">
        <v>129</v>
      </c>
      <c r="C19" s="52"/>
      <c r="D19" s="65" t="s">
        <v>130</v>
      </c>
      <c r="E19" s="70">
        <f>E17+E18-E16</f>
        <v>671651</v>
      </c>
      <c r="F19" s="70">
        <f>F17+F18-F16</f>
        <v>687875</v>
      </c>
      <c r="G19" s="70">
        <f>G17+G18-G16</f>
        <v>704181</v>
      </c>
      <c r="H19" s="70">
        <f>H17+H18-H16</f>
        <v>721465</v>
      </c>
      <c r="I19" s="70">
        <f>I17+I18-I16</f>
        <v>713705</v>
      </c>
    </row>
    <row r="20" spans="1:9" ht="27" customHeight="1">
      <c r="A20" s="99"/>
      <c r="B20" s="52" t="s">
        <v>131</v>
      </c>
      <c r="C20" s="52"/>
      <c r="D20" s="65" t="s">
        <v>132</v>
      </c>
      <c r="E20" s="73">
        <f>E18/E8</f>
        <v>2.6237804809222629</v>
      </c>
      <c r="F20" s="73">
        <f>F18/F8</f>
        <v>2.6716384716888815</v>
      </c>
      <c r="G20" s="73">
        <f>G18/G8</f>
        <v>2.5351393019892488</v>
      </c>
      <c r="H20" s="73">
        <f>H18/H8</f>
        <v>2.5730759597354509</v>
      </c>
      <c r="I20" s="73">
        <f>I18/I8</f>
        <v>2.5299768514618624</v>
      </c>
    </row>
    <row r="21" spans="1:9" ht="27" customHeight="1">
      <c r="A21" s="99"/>
      <c r="B21" s="52" t="s">
        <v>133</v>
      </c>
      <c r="C21" s="52"/>
      <c r="D21" s="65" t="s">
        <v>134</v>
      </c>
      <c r="E21" s="73">
        <f>E19/E8</f>
        <v>2.527084328827117</v>
      </c>
      <c r="F21" s="73">
        <f>F19/F8</f>
        <v>2.5496871617714651</v>
      </c>
      <c r="G21" s="73">
        <f>G19/G8</f>
        <v>2.4019053401369828</v>
      </c>
      <c r="H21" s="73">
        <f>H19/H8</f>
        <v>2.4419521672319138</v>
      </c>
      <c r="I21" s="73">
        <f>I19/I8</f>
        <v>2.4048365955812239</v>
      </c>
    </row>
    <row r="22" spans="1:9" ht="27" customHeight="1">
      <c r="A22" s="99"/>
      <c r="B22" s="52" t="s">
        <v>135</v>
      </c>
      <c r="C22" s="52"/>
      <c r="D22" s="65" t="s">
        <v>136</v>
      </c>
      <c r="E22" s="70">
        <f>E18/E24*1000000</f>
        <v>837324.93468070391</v>
      </c>
      <c r="F22" s="70">
        <f>F18/F24*1000000</f>
        <v>888265.58152030583</v>
      </c>
      <c r="G22" s="70">
        <f>G18/G24*1000000</f>
        <v>915952.09515898861</v>
      </c>
      <c r="H22" s="70">
        <f>H18/H24*1000000</f>
        <v>936856.85483374051</v>
      </c>
      <c r="I22" s="70">
        <f>I18/I24*1000000</f>
        <v>925320.60208862741</v>
      </c>
    </row>
    <row r="23" spans="1:9" ht="27" customHeight="1">
      <c r="A23" s="99"/>
      <c r="B23" s="52" t="s">
        <v>137</v>
      </c>
      <c r="C23" s="52"/>
      <c r="D23" s="65" t="s">
        <v>138</v>
      </c>
      <c r="E23" s="70">
        <f>E19/E24*1000000</f>
        <v>806466.37016829324</v>
      </c>
      <c r="F23" s="70">
        <f>F19/F24*1000000</f>
        <v>847719.24549135985</v>
      </c>
      <c r="G23" s="70">
        <f>G19/G24*1000000</f>
        <v>867814.3354669835</v>
      </c>
      <c r="H23" s="70">
        <f>H19/H24*1000000</f>
        <v>889114.68718651484</v>
      </c>
      <c r="I23" s="70">
        <f>I19/I24*1000000</f>
        <v>879551.46516941441</v>
      </c>
    </row>
    <row r="24" spans="1:9" ht="27" customHeight="1">
      <c r="A24" s="99"/>
      <c r="B24" s="74" t="s">
        <v>139</v>
      </c>
      <c r="C24" s="75"/>
      <c r="D24" s="65" t="s">
        <v>140</v>
      </c>
      <c r="E24" s="70">
        <v>832832</v>
      </c>
      <c r="F24" s="94">
        <v>811442</v>
      </c>
      <c r="G24" s="70">
        <f>F24</f>
        <v>811442</v>
      </c>
      <c r="H24" s="72">
        <f>G24</f>
        <v>811442</v>
      </c>
      <c r="I24" s="72">
        <f>+H24</f>
        <v>811442</v>
      </c>
    </row>
    <row r="25" spans="1:9" ht="27" customHeight="1">
      <c r="A25" s="99"/>
      <c r="B25" s="46" t="s">
        <v>141</v>
      </c>
      <c r="C25" s="46"/>
      <c r="D25" s="46"/>
      <c r="E25" s="70">
        <v>255841</v>
      </c>
      <c r="F25" s="70">
        <v>261465</v>
      </c>
      <c r="G25" s="70">
        <v>272020</v>
      </c>
      <c r="H25" s="70">
        <v>266020</v>
      </c>
      <c r="I25" s="53">
        <v>267714</v>
      </c>
    </row>
    <row r="26" spans="1:9" ht="27" customHeight="1">
      <c r="A26" s="99"/>
      <c r="B26" s="46" t="s">
        <v>142</v>
      </c>
      <c r="C26" s="46"/>
      <c r="D26" s="46"/>
      <c r="E26" s="76">
        <v>0.35016999999999998</v>
      </c>
      <c r="F26" s="76">
        <v>0.35550999999999999</v>
      </c>
      <c r="G26" s="76">
        <v>0.34217999999999998</v>
      </c>
      <c r="H26" s="76">
        <v>0.34090999999999999</v>
      </c>
      <c r="I26" s="77">
        <v>0.34100000000000003</v>
      </c>
    </row>
    <row r="27" spans="1:9" ht="27" customHeight="1">
      <c r="A27" s="99"/>
      <c r="B27" s="46" t="s">
        <v>143</v>
      </c>
      <c r="C27" s="46"/>
      <c r="D27" s="46"/>
      <c r="E27" s="57">
        <v>2.1</v>
      </c>
      <c r="F27" s="57">
        <v>3.6</v>
      </c>
      <c r="G27" s="57">
        <v>0.5</v>
      </c>
      <c r="H27" s="57">
        <v>4.2</v>
      </c>
      <c r="I27" s="54">
        <v>3.6</v>
      </c>
    </row>
    <row r="28" spans="1:9" ht="27" customHeight="1">
      <c r="A28" s="99"/>
      <c r="B28" s="46" t="s">
        <v>144</v>
      </c>
      <c r="C28" s="46"/>
      <c r="D28" s="46"/>
      <c r="E28" s="57">
        <v>94.8</v>
      </c>
      <c r="F28" s="57">
        <v>93.8</v>
      </c>
      <c r="G28" s="57">
        <v>88.8</v>
      </c>
      <c r="H28" s="57">
        <v>93.5</v>
      </c>
      <c r="I28" s="54">
        <v>93.9</v>
      </c>
    </row>
    <row r="29" spans="1:9" ht="27" customHeight="1">
      <c r="A29" s="99"/>
      <c r="B29" s="46" t="s">
        <v>145</v>
      </c>
      <c r="C29" s="46"/>
      <c r="D29" s="46"/>
      <c r="E29" s="57">
        <v>37.299999999999997</v>
      </c>
      <c r="F29" s="57">
        <v>39.700000000000003</v>
      </c>
      <c r="G29" s="57">
        <v>38.200000000000003</v>
      </c>
      <c r="H29" s="57">
        <v>38.700000000000003</v>
      </c>
      <c r="I29" s="54">
        <v>43.4</v>
      </c>
    </row>
    <row r="30" spans="1:9" ht="27" customHeight="1">
      <c r="A30" s="99"/>
      <c r="B30" s="99" t="s">
        <v>146</v>
      </c>
      <c r="C30" s="46" t="s">
        <v>147</v>
      </c>
      <c r="D30" s="46"/>
      <c r="E30" s="57">
        <v>0</v>
      </c>
      <c r="F30" s="57">
        <v>0</v>
      </c>
      <c r="G30" s="57">
        <v>0</v>
      </c>
      <c r="H30" s="57">
        <v>0</v>
      </c>
      <c r="I30" s="57">
        <v>0</v>
      </c>
    </row>
    <row r="31" spans="1:9" ht="27" customHeight="1">
      <c r="A31" s="99"/>
      <c r="B31" s="99"/>
      <c r="C31" s="46" t="s">
        <v>148</v>
      </c>
      <c r="D31" s="46"/>
      <c r="E31" s="57">
        <v>0</v>
      </c>
      <c r="F31" s="57">
        <v>0</v>
      </c>
      <c r="G31" s="57">
        <v>0</v>
      </c>
      <c r="H31" s="57">
        <v>0</v>
      </c>
      <c r="I31" s="57">
        <v>0</v>
      </c>
    </row>
    <row r="32" spans="1:9" ht="27" customHeight="1">
      <c r="A32" s="99"/>
      <c r="B32" s="99"/>
      <c r="C32" s="46" t="s">
        <v>149</v>
      </c>
      <c r="D32" s="46"/>
      <c r="E32" s="57">
        <v>9</v>
      </c>
      <c r="F32" s="57">
        <v>8.4</v>
      </c>
      <c r="G32" s="57">
        <v>8.4</v>
      </c>
      <c r="H32" s="57">
        <v>8.9</v>
      </c>
      <c r="I32" s="54">
        <v>9.6999999999999993</v>
      </c>
    </row>
    <row r="33" spans="1:9" ht="27" customHeight="1">
      <c r="A33" s="99"/>
      <c r="B33" s="99"/>
      <c r="C33" s="46" t="s">
        <v>150</v>
      </c>
      <c r="D33" s="46"/>
      <c r="E33" s="57">
        <v>115</v>
      </c>
      <c r="F33" s="57">
        <v>120.1</v>
      </c>
      <c r="G33" s="57">
        <v>117</v>
      </c>
      <c r="H33" s="57">
        <v>133.30000000000001</v>
      </c>
      <c r="I33" s="78">
        <v>135.30000000000001</v>
      </c>
    </row>
    <row r="34" spans="1:9" ht="27" customHeight="1">
      <c r="A34" s="2" t="s">
        <v>247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18" activePane="bottomRight" state="frozen"/>
      <selection activeCell="L8" sqref="L8"/>
      <selection pane="topRight" activeCell="L8" sqref="L8"/>
      <selection pane="bottomLeft" activeCell="L8" sqref="L8"/>
      <selection pane="bottomRight" activeCell="G14" sqref="G14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1" t="s">
        <v>253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12" t="s">
        <v>48</v>
      </c>
      <c r="B6" s="113"/>
      <c r="C6" s="113"/>
      <c r="D6" s="113"/>
      <c r="E6" s="113"/>
      <c r="F6" s="117" t="s">
        <v>254</v>
      </c>
      <c r="G6" s="105"/>
      <c r="H6" s="105" t="s">
        <v>255</v>
      </c>
      <c r="I6" s="105"/>
      <c r="J6" s="118" t="s">
        <v>256</v>
      </c>
      <c r="K6" s="106"/>
      <c r="L6" s="105"/>
      <c r="M6" s="105"/>
      <c r="N6" s="105"/>
      <c r="O6" s="105"/>
    </row>
    <row r="7" spans="1:25" ht="15.95" customHeight="1">
      <c r="A7" s="113"/>
      <c r="B7" s="113"/>
      <c r="C7" s="113"/>
      <c r="D7" s="113"/>
      <c r="E7" s="113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5.95" customHeight="1">
      <c r="A8" s="110" t="s">
        <v>82</v>
      </c>
      <c r="B8" s="60" t="s">
        <v>49</v>
      </c>
      <c r="C8" s="52"/>
      <c r="D8" s="52"/>
      <c r="E8" s="65" t="s">
        <v>40</v>
      </c>
      <c r="F8" s="93">
        <v>10</v>
      </c>
      <c r="G8" s="93">
        <v>11</v>
      </c>
      <c r="H8" s="93">
        <v>389</v>
      </c>
      <c r="I8" s="93">
        <v>384</v>
      </c>
      <c r="J8" s="93">
        <v>20095</v>
      </c>
      <c r="K8" s="93">
        <v>20384</v>
      </c>
      <c r="L8" s="53"/>
      <c r="M8" s="53"/>
      <c r="N8" s="53"/>
      <c r="O8" s="53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10"/>
      <c r="B9" s="62"/>
      <c r="C9" s="52" t="s">
        <v>50</v>
      </c>
      <c r="D9" s="52"/>
      <c r="E9" s="65" t="s">
        <v>41</v>
      </c>
      <c r="F9" s="93">
        <v>10</v>
      </c>
      <c r="G9" s="93">
        <v>11</v>
      </c>
      <c r="H9" s="93">
        <v>389</v>
      </c>
      <c r="I9" s="93">
        <v>384</v>
      </c>
      <c r="J9" s="93">
        <v>20094</v>
      </c>
      <c r="K9" s="93">
        <v>20383</v>
      </c>
      <c r="L9" s="53"/>
      <c r="M9" s="53"/>
      <c r="N9" s="53"/>
      <c r="O9" s="53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10"/>
      <c r="B10" s="61"/>
      <c r="C10" s="52" t="s">
        <v>51</v>
      </c>
      <c r="D10" s="52"/>
      <c r="E10" s="65" t="s">
        <v>42</v>
      </c>
      <c r="F10" s="97">
        <v>0</v>
      </c>
      <c r="G10" s="97">
        <v>0</v>
      </c>
      <c r="H10" s="97">
        <v>0</v>
      </c>
      <c r="I10" s="97">
        <v>0</v>
      </c>
      <c r="J10" s="66">
        <v>1</v>
      </c>
      <c r="K10" s="66">
        <v>1</v>
      </c>
      <c r="L10" s="53"/>
      <c r="M10" s="53"/>
      <c r="N10" s="53"/>
      <c r="O10" s="53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10"/>
      <c r="B11" s="60" t="s">
        <v>52</v>
      </c>
      <c r="C11" s="52"/>
      <c r="D11" s="52"/>
      <c r="E11" s="65" t="s">
        <v>43</v>
      </c>
      <c r="F11" s="93">
        <v>10</v>
      </c>
      <c r="G11" s="93">
        <v>11</v>
      </c>
      <c r="H11" s="93">
        <v>408</v>
      </c>
      <c r="I11" s="93">
        <v>469</v>
      </c>
      <c r="J11" s="93">
        <v>19931</v>
      </c>
      <c r="K11" s="93">
        <v>19782</v>
      </c>
      <c r="L11" s="53"/>
      <c r="M11" s="53"/>
      <c r="N11" s="53"/>
      <c r="O11" s="53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10"/>
      <c r="B12" s="62"/>
      <c r="C12" s="52" t="s">
        <v>53</v>
      </c>
      <c r="D12" s="52"/>
      <c r="E12" s="65" t="s">
        <v>44</v>
      </c>
      <c r="F12" s="93">
        <v>10</v>
      </c>
      <c r="G12" s="93">
        <v>11</v>
      </c>
      <c r="H12" s="93">
        <v>407</v>
      </c>
      <c r="I12" s="93">
        <v>416</v>
      </c>
      <c r="J12" s="93">
        <v>19910</v>
      </c>
      <c r="K12" s="93">
        <v>19782</v>
      </c>
      <c r="L12" s="53"/>
      <c r="M12" s="53"/>
      <c r="N12" s="53"/>
      <c r="O12" s="53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10"/>
      <c r="B13" s="61"/>
      <c r="C13" s="52" t="s">
        <v>54</v>
      </c>
      <c r="D13" s="52"/>
      <c r="E13" s="65" t="s">
        <v>45</v>
      </c>
      <c r="F13" s="97">
        <v>0</v>
      </c>
      <c r="G13" s="97">
        <v>0</v>
      </c>
      <c r="H13" s="66">
        <v>1</v>
      </c>
      <c r="I13" s="66">
        <v>53</v>
      </c>
      <c r="J13" s="66">
        <v>21</v>
      </c>
      <c r="K13" s="66">
        <v>0</v>
      </c>
      <c r="L13" s="53"/>
      <c r="M13" s="53"/>
      <c r="N13" s="53"/>
      <c r="O13" s="53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10"/>
      <c r="B14" s="52" t="s">
        <v>55</v>
      </c>
      <c r="C14" s="52"/>
      <c r="D14" s="52"/>
      <c r="E14" s="65" t="s">
        <v>152</v>
      </c>
      <c r="F14" s="93">
        <f t="shared" ref="F14:K15" si="0">F9-F12</f>
        <v>0</v>
      </c>
      <c r="G14" s="93">
        <f t="shared" si="0"/>
        <v>0</v>
      </c>
      <c r="H14" s="93">
        <f t="shared" si="0"/>
        <v>-18</v>
      </c>
      <c r="I14" s="93">
        <f t="shared" si="0"/>
        <v>-32</v>
      </c>
      <c r="J14" s="93">
        <f t="shared" si="0"/>
        <v>184</v>
      </c>
      <c r="K14" s="93">
        <f>K9-K12</f>
        <v>601</v>
      </c>
      <c r="L14" s="53">
        <f t="shared" ref="L14:O15" si="1">L9-L12</f>
        <v>0</v>
      </c>
      <c r="M14" s="53">
        <f t="shared" si="1"/>
        <v>0</v>
      </c>
      <c r="N14" s="53">
        <f t="shared" si="1"/>
        <v>0</v>
      </c>
      <c r="O14" s="53">
        <f t="shared" si="1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10"/>
      <c r="B15" s="52" t="s">
        <v>56</v>
      </c>
      <c r="C15" s="52"/>
      <c r="D15" s="52"/>
      <c r="E15" s="65" t="s">
        <v>153</v>
      </c>
      <c r="F15" s="93">
        <f t="shared" si="0"/>
        <v>0</v>
      </c>
      <c r="G15" s="93">
        <f t="shared" si="0"/>
        <v>0</v>
      </c>
      <c r="H15" s="93">
        <f t="shared" si="0"/>
        <v>-1</v>
      </c>
      <c r="I15" s="93">
        <f t="shared" si="0"/>
        <v>-53</v>
      </c>
      <c r="J15" s="93">
        <f t="shared" si="0"/>
        <v>-20</v>
      </c>
      <c r="K15" s="93">
        <f t="shared" si="0"/>
        <v>1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10"/>
      <c r="B16" s="52" t="s">
        <v>57</v>
      </c>
      <c r="C16" s="52"/>
      <c r="D16" s="52"/>
      <c r="E16" s="65" t="s">
        <v>154</v>
      </c>
      <c r="F16" s="93">
        <f t="shared" ref="F16:K16" si="2">F8-F11</f>
        <v>0</v>
      </c>
      <c r="G16" s="93">
        <f t="shared" si="2"/>
        <v>0</v>
      </c>
      <c r="H16" s="93">
        <f t="shared" si="2"/>
        <v>-19</v>
      </c>
      <c r="I16" s="93">
        <f t="shared" si="2"/>
        <v>-85</v>
      </c>
      <c r="J16" s="93">
        <f t="shared" si="2"/>
        <v>164</v>
      </c>
      <c r="K16" s="93">
        <f t="shared" si="2"/>
        <v>602</v>
      </c>
      <c r="L16" s="53">
        <f t="shared" ref="L16:O16" si="3">L8-L11</f>
        <v>0</v>
      </c>
      <c r="M16" s="53">
        <f t="shared" si="3"/>
        <v>0</v>
      </c>
      <c r="N16" s="53">
        <f t="shared" si="3"/>
        <v>0</v>
      </c>
      <c r="O16" s="53">
        <f t="shared" si="3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10"/>
      <c r="B17" s="52" t="s">
        <v>58</v>
      </c>
      <c r="C17" s="52"/>
      <c r="D17" s="52"/>
      <c r="E17" s="50"/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3">
        <v>0</v>
      </c>
      <c r="L17" s="53"/>
      <c r="M17" s="53"/>
      <c r="N17" s="66"/>
      <c r="O17" s="67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10"/>
      <c r="B18" s="52" t="s">
        <v>59</v>
      </c>
      <c r="C18" s="52"/>
      <c r="D18" s="52"/>
      <c r="E18" s="50"/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67">
        <v>0</v>
      </c>
      <c r="L18" s="67"/>
      <c r="M18" s="67"/>
      <c r="N18" s="67"/>
      <c r="O18" s="67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10" t="s">
        <v>83</v>
      </c>
      <c r="B19" s="60" t="s">
        <v>60</v>
      </c>
      <c r="C19" s="52"/>
      <c r="D19" s="52"/>
      <c r="E19" s="65"/>
      <c r="F19" s="93">
        <v>29</v>
      </c>
      <c r="G19" s="93">
        <v>29</v>
      </c>
      <c r="H19" s="93">
        <v>8</v>
      </c>
      <c r="I19" s="97">
        <v>0</v>
      </c>
      <c r="J19" s="93">
        <v>2140</v>
      </c>
      <c r="K19" s="93">
        <v>1307</v>
      </c>
      <c r="L19" s="53"/>
      <c r="M19" s="53"/>
      <c r="N19" s="53"/>
      <c r="O19" s="53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10"/>
      <c r="B20" s="61"/>
      <c r="C20" s="52" t="s">
        <v>61</v>
      </c>
      <c r="D20" s="52"/>
      <c r="E20" s="65"/>
      <c r="F20" s="97">
        <v>0</v>
      </c>
      <c r="G20" s="97">
        <v>0</v>
      </c>
      <c r="H20" s="93">
        <v>4</v>
      </c>
      <c r="I20" s="97">
        <v>0</v>
      </c>
      <c r="J20" s="93">
        <v>1477</v>
      </c>
      <c r="K20" s="93">
        <v>543</v>
      </c>
      <c r="L20" s="53"/>
      <c r="M20" s="53"/>
      <c r="N20" s="53"/>
      <c r="O20" s="53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10"/>
      <c r="B21" s="79" t="s">
        <v>62</v>
      </c>
      <c r="C21" s="52"/>
      <c r="D21" s="52"/>
      <c r="E21" s="65" t="s">
        <v>155</v>
      </c>
      <c r="F21" s="93">
        <v>29</v>
      </c>
      <c r="G21" s="93">
        <v>29</v>
      </c>
      <c r="H21" s="93">
        <v>8</v>
      </c>
      <c r="I21" s="97">
        <v>0</v>
      </c>
      <c r="J21" s="93">
        <v>1480</v>
      </c>
      <c r="K21" s="93">
        <v>618</v>
      </c>
      <c r="L21" s="53"/>
      <c r="M21" s="53"/>
      <c r="N21" s="53"/>
      <c r="O21" s="53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10"/>
      <c r="B22" s="60" t="s">
        <v>63</v>
      </c>
      <c r="C22" s="52"/>
      <c r="D22" s="52"/>
      <c r="E22" s="65" t="s">
        <v>156</v>
      </c>
      <c r="F22" s="93">
        <v>29</v>
      </c>
      <c r="G22" s="93">
        <v>29</v>
      </c>
      <c r="H22" s="93">
        <v>84</v>
      </c>
      <c r="I22" s="93">
        <v>44</v>
      </c>
      <c r="J22" s="93">
        <v>2971</v>
      </c>
      <c r="K22" s="93">
        <v>1901</v>
      </c>
      <c r="L22" s="53"/>
      <c r="M22" s="53"/>
      <c r="N22" s="53"/>
      <c r="O22" s="53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10"/>
      <c r="B23" s="61" t="s">
        <v>64</v>
      </c>
      <c r="C23" s="52" t="s">
        <v>65</v>
      </c>
      <c r="D23" s="52"/>
      <c r="E23" s="65"/>
      <c r="F23" s="93">
        <v>29</v>
      </c>
      <c r="G23" s="93">
        <v>29</v>
      </c>
      <c r="H23" s="97">
        <v>0</v>
      </c>
      <c r="I23" s="97">
        <v>0</v>
      </c>
      <c r="J23" s="93">
        <v>1276</v>
      </c>
      <c r="K23" s="93">
        <v>1276</v>
      </c>
      <c r="L23" s="53"/>
      <c r="M23" s="53"/>
      <c r="N23" s="53"/>
      <c r="O23" s="53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10"/>
      <c r="B24" s="52" t="s">
        <v>157</v>
      </c>
      <c r="C24" s="52"/>
      <c r="D24" s="52"/>
      <c r="E24" s="65" t="s">
        <v>158</v>
      </c>
      <c r="F24" s="93">
        <f t="shared" ref="F24:K24" si="4">F21-F22</f>
        <v>0</v>
      </c>
      <c r="G24" s="93">
        <f t="shared" si="4"/>
        <v>0</v>
      </c>
      <c r="H24" s="93">
        <f t="shared" si="4"/>
        <v>-76</v>
      </c>
      <c r="I24" s="93">
        <f t="shared" si="4"/>
        <v>-44</v>
      </c>
      <c r="J24" s="93">
        <f t="shared" si="4"/>
        <v>-1491</v>
      </c>
      <c r="K24" s="93">
        <f t="shared" si="4"/>
        <v>-1283</v>
      </c>
      <c r="L24" s="53">
        <f t="shared" ref="L24:O24" si="5">L21-L22</f>
        <v>0</v>
      </c>
      <c r="M24" s="53">
        <f t="shared" si="5"/>
        <v>0</v>
      </c>
      <c r="N24" s="53">
        <f t="shared" si="5"/>
        <v>0</v>
      </c>
      <c r="O24" s="53">
        <f t="shared" si="5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10"/>
      <c r="B25" s="60" t="s">
        <v>66</v>
      </c>
      <c r="C25" s="60"/>
      <c r="D25" s="60"/>
      <c r="E25" s="114" t="s">
        <v>159</v>
      </c>
      <c r="F25" s="103">
        <v>0</v>
      </c>
      <c r="G25" s="103">
        <v>0</v>
      </c>
      <c r="H25" s="103">
        <v>76</v>
      </c>
      <c r="I25" s="103">
        <v>44</v>
      </c>
      <c r="J25" s="103">
        <v>1491</v>
      </c>
      <c r="K25" s="103">
        <v>1283</v>
      </c>
      <c r="L25" s="103"/>
      <c r="M25" s="103"/>
      <c r="N25" s="103"/>
      <c r="O25" s="103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10"/>
      <c r="B26" s="79" t="s">
        <v>67</v>
      </c>
      <c r="C26" s="79"/>
      <c r="D26" s="79"/>
      <c r="E26" s="115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10"/>
      <c r="B27" s="52" t="s">
        <v>160</v>
      </c>
      <c r="C27" s="52"/>
      <c r="D27" s="52"/>
      <c r="E27" s="65" t="s">
        <v>161</v>
      </c>
      <c r="F27" s="93">
        <f t="shared" ref="F27:K27" si="6">F24+F25</f>
        <v>0</v>
      </c>
      <c r="G27" s="93">
        <f t="shared" si="6"/>
        <v>0</v>
      </c>
      <c r="H27" s="93">
        <f t="shared" si="6"/>
        <v>0</v>
      </c>
      <c r="I27" s="93">
        <f t="shared" si="6"/>
        <v>0</v>
      </c>
      <c r="J27" s="93">
        <f t="shared" si="6"/>
        <v>0</v>
      </c>
      <c r="K27" s="93">
        <f t="shared" si="6"/>
        <v>0</v>
      </c>
      <c r="L27" s="53">
        <f t="shared" ref="L27:O27" si="7">L24+L25</f>
        <v>0</v>
      </c>
      <c r="M27" s="53">
        <f t="shared" si="7"/>
        <v>0</v>
      </c>
      <c r="N27" s="53">
        <f t="shared" si="7"/>
        <v>0</v>
      </c>
      <c r="O27" s="53">
        <f t="shared" si="7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13" t="s">
        <v>68</v>
      </c>
      <c r="B30" s="113"/>
      <c r="C30" s="113"/>
      <c r="D30" s="113"/>
      <c r="E30" s="113"/>
      <c r="F30" s="108" t="s">
        <v>257</v>
      </c>
      <c r="G30" s="109"/>
      <c r="H30" s="108" t="s">
        <v>258</v>
      </c>
      <c r="I30" s="109"/>
      <c r="J30" s="107"/>
      <c r="K30" s="107"/>
      <c r="L30" s="107"/>
      <c r="M30" s="107"/>
      <c r="N30" s="107"/>
      <c r="O30" s="107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13"/>
      <c r="B31" s="113"/>
      <c r="C31" s="113"/>
      <c r="D31" s="113"/>
      <c r="E31" s="113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10" t="s">
        <v>84</v>
      </c>
      <c r="B32" s="60" t="s">
        <v>49</v>
      </c>
      <c r="C32" s="52"/>
      <c r="D32" s="52"/>
      <c r="E32" s="65" t="s">
        <v>40</v>
      </c>
      <c r="F32" s="93">
        <v>610</v>
      </c>
      <c r="G32" s="93">
        <v>110</v>
      </c>
      <c r="H32" s="93">
        <v>297</v>
      </c>
      <c r="I32" s="93">
        <v>287</v>
      </c>
      <c r="J32" s="53"/>
      <c r="K32" s="53"/>
      <c r="L32" s="53"/>
      <c r="M32" s="53"/>
      <c r="N32" s="53"/>
      <c r="O32" s="53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16"/>
      <c r="B33" s="62"/>
      <c r="C33" s="60" t="s">
        <v>69</v>
      </c>
      <c r="D33" s="52"/>
      <c r="E33" s="65"/>
      <c r="F33" s="93">
        <v>610</v>
      </c>
      <c r="G33" s="93">
        <v>110</v>
      </c>
      <c r="H33" s="93">
        <v>253</v>
      </c>
      <c r="I33" s="93">
        <v>259</v>
      </c>
      <c r="J33" s="53"/>
      <c r="K33" s="53"/>
      <c r="L33" s="53"/>
      <c r="M33" s="53"/>
      <c r="N33" s="53"/>
      <c r="O33" s="53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16"/>
      <c r="B34" s="62"/>
      <c r="C34" s="61"/>
      <c r="D34" s="52" t="s">
        <v>70</v>
      </c>
      <c r="E34" s="65"/>
      <c r="F34" s="93">
        <v>547</v>
      </c>
      <c r="G34" s="93">
        <v>42</v>
      </c>
      <c r="H34" s="93">
        <v>253</v>
      </c>
      <c r="I34" s="93">
        <v>259</v>
      </c>
      <c r="J34" s="53"/>
      <c r="K34" s="53"/>
      <c r="L34" s="53"/>
      <c r="M34" s="53"/>
      <c r="N34" s="53"/>
      <c r="O34" s="53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16"/>
      <c r="B35" s="61"/>
      <c r="C35" s="79" t="s">
        <v>71</v>
      </c>
      <c r="D35" s="52"/>
      <c r="E35" s="65"/>
      <c r="F35" s="93">
        <v>0</v>
      </c>
      <c r="G35" s="93">
        <v>0</v>
      </c>
      <c r="H35" s="93">
        <v>44</v>
      </c>
      <c r="I35" s="93">
        <v>28</v>
      </c>
      <c r="J35" s="67"/>
      <c r="K35" s="67"/>
      <c r="L35" s="53"/>
      <c r="M35" s="53"/>
      <c r="N35" s="53"/>
      <c r="O35" s="53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16"/>
      <c r="B36" s="60" t="s">
        <v>52</v>
      </c>
      <c r="C36" s="52"/>
      <c r="D36" s="52"/>
      <c r="E36" s="65" t="s">
        <v>41</v>
      </c>
      <c r="F36" s="83">
        <v>41</v>
      </c>
      <c r="G36" s="83">
        <v>21</v>
      </c>
      <c r="H36" s="93">
        <v>151</v>
      </c>
      <c r="I36" s="93">
        <v>131</v>
      </c>
      <c r="J36" s="53"/>
      <c r="K36" s="53"/>
      <c r="L36" s="53"/>
      <c r="M36" s="53"/>
      <c r="N36" s="53"/>
      <c r="O36" s="53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16"/>
      <c r="B37" s="62"/>
      <c r="C37" s="52" t="s">
        <v>72</v>
      </c>
      <c r="D37" s="52"/>
      <c r="E37" s="65"/>
      <c r="F37" s="83">
        <v>21</v>
      </c>
      <c r="G37" s="83">
        <v>0</v>
      </c>
      <c r="H37" s="93">
        <v>122</v>
      </c>
      <c r="I37" s="93">
        <v>104</v>
      </c>
      <c r="J37" s="53"/>
      <c r="K37" s="53"/>
      <c r="L37" s="53"/>
      <c r="M37" s="53"/>
      <c r="N37" s="53"/>
      <c r="O37" s="53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16"/>
      <c r="B38" s="61"/>
      <c r="C38" s="52" t="s">
        <v>73</v>
      </c>
      <c r="D38" s="52"/>
      <c r="E38" s="65"/>
      <c r="F38" s="83">
        <v>20</v>
      </c>
      <c r="G38" s="83">
        <v>21</v>
      </c>
      <c r="H38" s="93">
        <v>28</v>
      </c>
      <c r="I38" s="93">
        <v>27</v>
      </c>
      <c r="J38" s="53"/>
      <c r="K38" s="67"/>
      <c r="L38" s="53"/>
      <c r="M38" s="53"/>
      <c r="N38" s="53"/>
      <c r="O38" s="53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16"/>
      <c r="B39" s="46" t="s">
        <v>74</v>
      </c>
      <c r="C39" s="46"/>
      <c r="D39" s="46"/>
      <c r="E39" s="65" t="s">
        <v>163</v>
      </c>
      <c r="F39" s="83">
        <f t="shared" ref="F39:H39" si="8">F32-F36</f>
        <v>569</v>
      </c>
      <c r="G39" s="83">
        <f>G32-G36</f>
        <v>89</v>
      </c>
      <c r="H39" s="93">
        <f t="shared" si="8"/>
        <v>146</v>
      </c>
      <c r="I39" s="93">
        <f>I32-I36</f>
        <v>156</v>
      </c>
      <c r="J39" s="53">
        <f t="shared" ref="J39:O39" si="9">J32-J36</f>
        <v>0</v>
      </c>
      <c r="K39" s="53">
        <f t="shared" si="9"/>
        <v>0</v>
      </c>
      <c r="L39" s="53">
        <f t="shared" si="9"/>
        <v>0</v>
      </c>
      <c r="M39" s="53">
        <f t="shared" si="9"/>
        <v>0</v>
      </c>
      <c r="N39" s="53">
        <f t="shared" si="9"/>
        <v>0</v>
      </c>
      <c r="O39" s="53">
        <f t="shared" si="9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10" t="s">
        <v>85</v>
      </c>
      <c r="B40" s="60" t="s">
        <v>75</v>
      </c>
      <c r="C40" s="52"/>
      <c r="D40" s="52"/>
      <c r="E40" s="65" t="s">
        <v>43</v>
      </c>
      <c r="F40" s="83">
        <v>1063</v>
      </c>
      <c r="G40" s="83">
        <v>1538</v>
      </c>
      <c r="H40" s="93">
        <v>253</v>
      </c>
      <c r="I40" s="93">
        <v>898</v>
      </c>
      <c r="J40" s="53"/>
      <c r="K40" s="53"/>
      <c r="L40" s="53"/>
      <c r="M40" s="53"/>
      <c r="N40" s="53"/>
      <c r="O40" s="53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11"/>
      <c r="B41" s="61"/>
      <c r="C41" s="52" t="s">
        <v>76</v>
      </c>
      <c r="D41" s="52"/>
      <c r="E41" s="65"/>
      <c r="F41" s="98">
        <v>1030</v>
      </c>
      <c r="G41" s="98">
        <v>1535</v>
      </c>
      <c r="H41" s="67">
        <v>253</v>
      </c>
      <c r="I41" s="67">
        <v>898</v>
      </c>
      <c r="J41" s="53"/>
      <c r="K41" s="53"/>
      <c r="L41" s="53"/>
      <c r="M41" s="53"/>
      <c r="N41" s="53"/>
      <c r="O41" s="53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11"/>
      <c r="B42" s="60" t="s">
        <v>63</v>
      </c>
      <c r="C42" s="52"/>
      <c r="D42" s="52"/>
      <c r="E42" s="65" t="s">
        <v>44</v>
      </c>
      <c r="F42" s="83">
        <v>1631</v>
      </c>
      <c r="G42" s="83">
        <v>1627</v>
      </c>
      <c r="H42" s="93">
        <v>451</v>
      </c>
      <c r="I42" s="93">
        <v>1101</v>
      </c>
      <c r="J42" s="53"/>
      <c r="K42" s="53"/>
      <c r="L42" s="53"/>
      <c r="M42" s="53"/>
      <c r="N42" s="53"/>
      <c r="O42" s="53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11"/>
      <c r="B43" s="61"/>
      <c r="C43" s="52" t="s">
        <v>77</v>
      </c>
      <c r="D43" s="52"/>
      <c r="E43" s="65"/>
      <c r="F43" s="97">
        <v>0</v>
      </c>
      <c r="G43" s="97">
        <v>0</v>
      </c>
      <c r="H43" s="93">
        <v>229</v>
      </c>
      <c r="I43" s="93">
        <v>222</v>
      </c>
      <c r="J43" s="67"/>
      <c r="K43" s="67"/>
      <c r="L43" s="53"/>
      <c r="M43" s="53"/>
      <c r="N43" s="53"/>
      <c r="O43" s="53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11"/>
      <c r="B44" s="52" t="s">
        <v>74</v>
      </c>
      <c r="C44" s="52"/>
      <c r="D44" s="52"/>
      <c r="E44" s="65" t="s">
        <v>164</v>
      </c>
      <c r="F44" s="67">
        <f t="shared" ref="F44:H44" si="10">F40-F42</f>
        <v>-568</v>
      </c>
      <c r="G44" s="67">
        <f>G40-G42</f>
        <v>-89</v>
      </c>
      <c r="H44" s="67">
        <f t="shared" si="10"/>
        <v>-198</v>
      </c>
      <c r="I44" s="67">
        <f>I40-I42</f>
        <v>-203</v>
      </c>
      <c r="J44" s="67">
        <f t="shared" ref="J44:O44" si="11">J40-J42</f>
        <v>0</v>
      </c>
      <c r="K44" s="67">
        <f t="shared" si="11"/>
        <v>0</v>
      </c>
      <c r="L44" s="67">
        <f t="shared" si="11"/>
        <v>0</v>
      </c>
      <c r="M44" s="67">
        <f t="shared" si="11"/>
        <v>0</v>
      </c>
      <c r="N44" s="67">
        <f t="shared" si="11"/>
        <v>0</v>
      </c>
      <c r="O44" s="67">
        <f t="shared" si="11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10" t="s">
        <v>86</v>
      </c>
      <c r="B45" s="46" t="s">
        <v>78</v>
      </c>
      <c r="C45" s="46"/>
      <c r="D45" s="46"/>
      <c r="E45" s="65" t="s">
        <v>165</v>
      </c>
      <c r="F45" s="93">
        <f t="shared" ref="F45:H45" si="12">F39+F44</f>
        <v>1</v>
      </c>
      <c r="G45" s="93">
        <f>G39+G44</f>
        <v>0</v>
      </c>
      <c r="H45" s="93">
        <f t="shared" si="12"/>
        <v>-52</v>
      </c>
      <c r="I45" s="93">
        <f>I39+I44</f>
        <v>-47</v>
      </c>
      <c r="J45" s="53">
        <f t="shared" ref="J45:O45" si="13">J39+J44</f>
        <v>0</v>
      </c>
      <c r="K45" s="53">
        <f t="shared" si="13"/>
        <v>0</v>
      </c>
      <c r="L45" s="53">
        <f t="shared" si="13"/>
        <v>0</v>
      </c>
      <c r="M45" s="53">
        <f t="shared" si="13"/>
        <v>0</v>
      </c>
      <c r="N45" s="53">
        <f t="shared" si="13"/>
        <v>0</v>
      </c>
      <c r="O45" s="53">
        <f t="shared" si="13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11"/>
      <c r="B46" s="52" t="s">
        <v>79</v>
      </c>
      <c r="C46" s="52"/>
      <c r="D46" s="52"/>
      <c r="E46" s="52"/>
      <c r="F46" s="97">
        <v>0</v>
      </c>
      <c r="G46" s="67">
        <v>0</v>
      </c>
      <c r="H46" s="97">
        <v>0</v>
      </c>
      <c r="I46" s="67">
        <v>0</v>
      </c>
      <c r="J46" s="67"/>
      <c r="K46" s="67"/>
      <c r="L46" s="53"/>
      <c r="M46" s="53"/>
      <c r="N46" s="67"/>
      <c r="O46" s="67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11"/>
      <c r="B47" s="52" t="s">
        <v>80</v>
      </c>
      <c r="C47" s="52"/>
      <c r="D47" s="52"/>
      <c r="E47" s="52"/>
      <c r="F47" s="93">
        <v>1</v>
      </c>
      <c r="G47" s="93">
        <v>1</v>
      </c>
      <c r="H47" s="93">
        <v>490</v>
      </c>
      <c r="I47" s="93">
        <v>542</v>
      </c>
      <c r="J47" s="53"/>
      <c r="K47" s="53"/>
      <c r="L47" s="53"/>
      <c r="M47" s="53"/>
      <c r="N47" s="53"/>
      <c r="O47" s="53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11"/>
      <c r="B48" s="52" t="s">
        <v>81</v>
      </c>
      <c r="C48" s="52"/>
      <c r="D48" s="52"/>
      <c r="E48" s="52"/>
      <c r="F48" s="93">
        <v>1</v>
      </c>
      <c r="G48" s="93">
        <v>0</v>
      </c>
      <c r="H48" s="93">
        <v>416</v>
      </c>
      <c r="I48" s="93">
        <v>469</v>
      </c>
      <c r="J48" s="53"/>
      <c r="K48" s="53"/>
      <c r="L48" s="53"/>
      <c r="M48" s="53"/>
      <c r="N48" s="53"/>
      <c r="O48" s="53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746C-651D-4F29-8366-241ED7CE8D08}">
  <sheetPr>
    <pageSetUpPr fitToPage="1"/>
  </sheetPr>
  <dimension ref="A1:O47"/>
  <sheetViews>
    <sheetView view="pageBreakPreview" zoomScaleNormal="100" zoomScaleSheetLayoutView="100" workbookViewId="0">
      <selection activeCell="H15" sqref="H15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4.15" customHeight="1">
      <c r="A1" s="32" t="s">
        <v>0</v>
      </c>
      <c r="B1" s="32"/>
      <c r="C1" s="40" t="s">
        <v>249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250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5"/>
      <c r="E6" s="119" t="s">
        <v>251</v>
      </c>
      <c r="F6" s="119"/>
      <c r="G6" s="119" t="s">
        <v>252</v>
      </c>
      <c r="H6" s="119"/>
      <c r="I6" s="121"/>
      <c r="J6" s="122"/>
      <c r="K6" s="119"/>
      <c r="L6" s="119"/>
      <c r="M6" s="119"/>
      <c r="N6" s="119"/>
    </row>
    <row r="7" spans="1:14" ht="15" customHeight="1">
      <c r="A7" s="18"/>
      <c r="B7" s="19"/>
      <c r="C7" s="19"/>
      <c r="D7" s="59"/>
      <c r="E7" s="89" t="s">
        <v>235</v>
      </c>
      <c r="F7" s="89" t="s">
        <v>236</v>
      </c>
      <c r="G7" s="89" t="s">
        <v>235</v>
      </c>
      <c r="H7" s="89" t="s">
        <v>236</v>
      </c>
      <c r="I7" s="89" t="s">
        <v>235</v>
      </c>
      <c r="J7" s="89" t="s">
        <v>236</v>
      </c>
      <c r="K7" s="89" t="s">
        <v>235</v>
      </c>
      <c r="L7" s="89" t="s">
        <v>236</v>
      </c>
      <c r="M7" s="89" t="s">
        <v>235</v>
      </c>
      <c r="N7" s="89" t="s">
        <v>236</v>
      </c>
    </row>
    <row r="8" spans="1:14" ht="18" customHeight="1">
      <c r="A8" s="99" t="s">
        <v>169</v>
      </c>
      <c r="B8" s="80" t="s">
        <v>170</v>
      </c>
      <c r="C8" s="81"/>
      <c r="D8" s="81"/>
      <c r="E8" s="82">
        <v>1</v>
      </c>
      <c r="F8" s="82">
        <v>1</v>
      </c>
      <c r="G8" s="82">
        <v>2</v>
      </c>
      <c r="H8" s="82">
        <v>2</v>
      </c>
      <c r="I8" s="82"/>
      <c r="J8" s="82"/>
      <c r="K8" s="82"/>
      <c r="L8" s="82"/>
      <c r="M8" s="82"/>
      <c r="N8" s="82"/>
    </row>
    <row r="9" spans="1:14" ht="18" customHeight="1">
      <c r="A9" s="99"/>
      <c r="B9" s="99" t="s">
        <v>171</v>
      </c>
      <c r="C9" s="86" t="s">
        <v>172</v>
      </c>
      <c r="D9" s="86"/>
      <c r="E9" s="82">
        <v>30</v>
      </c>
      <c r="F9" s="82">
        <v>30</v>
      </c>
      <c r="G9" s="82">
        <v>9890</v>
      </c>
      <c r="H9" s="82">
        <v>9890</v>
      </c>
      <c r="I9" s="82"/>
      <c r="J9" s="82"/>
      <c r="K9" s="82"/>
      <c r="L9" s="82"/>
      <c r="M9" s="82"/>
      <c r="N9" s="82"/>
    </row>
    <row r="10" spans="1:14" ht="18" customHeight="1">
      <c r="A10" s="99"/>
      <c r="B10" s="99"/>
      <c r="C10" s="86" t="s">
        <v>173</v>
      </c>
      <c r="D10" s="86"/>
      <c r="E10" s="82">
        <v>30</v>
      </c>
      <c r="F10" s="82">
        <v>30</v>
      </c>
      <c r="G10" s="82">
        <v>7490</v>
      </c>
      <c r="H10" s="82">
        <v>7490</v>
      </c>
      <c r="I10" s="82"/>
      <c r="J10" s="82"/>
      <c r="K10" s="82"/>
      <c r="L10" s="82"/>
      <c r="M10" s="82"/>
      <c r="N10" s="82"/>
    </row>
    <row r="11" spans="1:14" ht="18" customHeight="1">
      <c r="A11" s="99"/>
      <c r="B11" s="99"/>
      <c r="C11" s="86" t="s">
        <v>174</v>
      </c>
      <c r="D11" s="86"/>
      <c r="E11" s="82">
        <v>0</v>
      </c>
      <c r="F11" s="82">
        <v>0</v>
      </c>
      <c r="G11" s="82">
        <v>2400</v>
      </c>
      <c r="H11" s="82">
        <v>2400</v>
      </c>
      <c r="I11" s="82"/>
      <c r="J11" s="82"/>
      <c r="K11" s="82"/>
      <c r="L11" s="82"/>
      <c r="M11" s="82"/>
      <c r="N11" s="82"/>
    </row>
    <row r="12" spans="1:14" ht="18" customHeight="1">
      <c r="A12" s="99"/>
      <c r="B12" s="99"/>
      <c r="C12" s="86" t="s">
        <v>175</v>
      </c>
      <c r="D12" s="86"/>
      <c r="E12" s="82">
        <v>0</v>
      </c>
      <c r="F12" s="82">
        <v>0</v>
      </c>
      <c r="G12" s="82">
        <v>0</v>
      </c>
      <c r="H12" s="82">
        <v>0</v>
      </c>
      <c r="I12" s="82"/>
      <c r="J12" s="82"/>
      <c r="K12" s="82"/>
      <c r="L12" s="82"/>
      <c r="M12" s="82"/>
      <c r="N12" s="82"/>
    </row>
    <row r="13" spans="1:14" ht="18" customHeight="1">
      <c r="A13" s="99"/>
      <c r="B13" s="99"/>
      <c r="C13" s="86" t="s">
        <v>176</v>
      </c>
      <c r="D13" s="86"/>
      <c r="E13" s="82">
        <v>0</v>
      </c>
      <c r="F13" s="82">
        <v>0</v>
      </c>
      <c r="G13" s="82">
        <v>0</v>
      </c>
      <c r="H13" s="82">
        <v>0</v>
      </c>
      <c r="I13" s="82"/>
      <c r="J13" s="82"/>
      <c r="K13" s="82"/>
      <c r="L13" s="82"/>
      <c r="M13" s="82"/>
      <c r="N13" s="82"/>
    </row>
    <row r="14" spans="1:14" ht="18" customHeight="1">
      <c r="A14" s="99"/>
      <c r="B14" s="99"/>
      <c r="C14" s="86" t="s">
        <v>177</v>
      </c>
      <c r="D14" s="86"/>
      <c r="E14" s="82">
        <v>0</v>
      </c>
      <c r="F14" s="82">
        <v>0</v>
      </c>
      <c r="G14" s="82">
        <v>0</v>
      </c>
      <c r="H14" s="82">
        <v>0</v>
      </c>
      <c r="I14" s="82"/>
      <c r="J14" s="82"/>
      <c r="K14" s="82"/>
      <c r="L14" s="82"/>
      <c r="M14" s="82"/>
      <c r="N14" s="82"/>
    </row>
    <row r="15" spans="1:14" ht="18" customHeight="1">
      <c r="A15" s="99" t="s">
        <v>178</v>
      </c>
      <c r="B15" s="99" t="s">
        <v>179</v>
      </c>
      <c r="C15" s="86" t="s">
        <v>180</v>
      </c>
      <c r="D15" s="86"/>
      <c r="E15" s="87">
        <v>307</v>
      </c>
      <c r="F15" s="87">
        <v>1085</v>
      </c>
      <c r="G15" s="87">
        <v>1366</v>
      </c>
      <c r="H15" s="87">
        <v>1063</v>
      </c>
      <c r="I15" s="87"/>
      <c r="J15" s="87"/>
      <c r="K15" s="87"/>
      <c r="L15" s="87"/>
      <c r="M15" s="87"/>
      <c r="N15" s="87"/>
    </row>
    <row r="16" spans="1:14" ht="18" customHeight="1">
      <c r="A16" s="99"/>
      <c r="B16" s="99"/>
      <c r="C16" s="86" t="s">
        <v>181</v>
      </c>
      <c r="D16" s="86"/>
      <c r="E16" s="87">
        <v>1385</v>
      </c>
      <c r="F16" s="87">
        <v>598</v>
      </c>
      <c r="G16" s="87">
        <v>27736</v>
      </c>
      <c r="H16" s="87">
        <v>27748</v>
      </c>
      <c r="I16" s="87"/>
      <c r="J16" s="87"/>
      <c r="K16" s="87"/>
      <c r="L16" s="87"/>
      <c r="M16" s="87"/>
      <c r="N16" s="87"/>
    </row>
    <row r="17" spans="1:15" ht="18" customHeight="1">
      <c r="A17" s="99"/>
      <c r="B17" s="99"/>
      <c r="C17" s="86" t="s">
        <v>182</v>
      </c>
      <c r="D17" s="86"/>
      <c r="E17" s="87">
        <v>0</v>
      </c>
      <c r="F17" s="87">
        <v>0</v>
      </c>
      <c r="G17" s="87">
        <v>0</v>
      </c>
      <c r="H17" s="87">
        <v>0</v>
      </c>
      <c r="I17" s="87"/>
      <c r="J17" s="87"/>
      <c r="K17" s="87"/>
      <c r="L17" s="87"/>
      <c r="M17" s="87"/>
      <c r="N17" s="87"/>
    </row>
    <row r="18" spans="1:15" ht="18" customHeight="1">
      <c r="A18" s="99"/>
      <c r="B18" s="99"/>
      <c r="C18" s="86" t="s">
        <v>183</v>
      </c>
      <c r="D18" s="86"/>
      <c r="E18" s="87">
        <v>1692</v>
      </c>
      <c r="F18" s="87">
        <v>1683</v>
      </c>
      <c r="G18" s="87">
        <v>29102</v>
      </c>
      <c r="H18" s="87">
        <v>28811</v>
      </c>
      <c r="I18" s="87"/>
      <c r="J18" s="87"/>
      <c r="K18" s="87"/>
      <c r="L18" s="87"/>
      <c r="M18" s="87"/>
      <c r="N18" s="87"/>
    </row>
    <row r="19" spans="1:15" ht="18" customHeight="1">
      <c r="A19" s="99"/>
      <c r="B19" s="99" t="s">
        <v>184</v>
      </c>
      <c r="C19" s="86" t="s">
        <v>185</v>
      </c>
      <c r="D19" s="86"/>
      <c r="E19" s="87">
        <v>2</v>
      </c>
      <c r="F19" s="87">
        <v>1</v>
      </c>
      <c r="G19" s="87">
        <v>131</v>
      </c>
      <c r="H19" s="87">
        <v>108</v>
      </c>
      <c r="I19" s="87"/>
      <c r="J19" s="87"/>
      <c r="K19" s="87"/>
      <c r="L19" s="87"/>
      <c r="M19" s="87"/>
      <c r="N19" s="87"/>
    </row>
    <row r="20" spans="1:15" ht="18" customHeight="1">
      <c r="A20" s="99"/>
      <c r="B20" s="99"/>
      <c r="C20" s="86" t="s">
        <v>186</v>
      </c>
      <c r="D20" s="86"/>
      <c r="E20" s="87">
        <v>32</v>
      </c>
      <c r="F20" s="87">
        <v>31</v>
      </c>
      <c r="G20" s="87">
        <v>1039</v>
      </c>
      <c r="H20" s="87">
        <v>1395</v>
      </c>
      <c r="I20" s="87"/>
      <c r="J20" s="87"/>
      <c r="K20" s="87"/>
      <c r="L20" s="87"/>
      <c r="M20" s="87"/>
      <c r="N20" s="87"/>
    </row>
    <row r="21" spans="1:15" ht="18" customHeight="1">
      <c r="A21" s="99"/>
      <c r="B21" s="99"/>
      <c r="C21" s="86" t="s">
        <v>187</v>
      </c>
      <c r="D21" s="86"/>
      <c r="E21" s="83">
        <v>0</v>
      </c>
      <c r="F21" s="83">
        <v>0</v>
      </c>
      <c r="G21" s="83">
        <v>18042</v>
      </c>
      <c r="H21" s="83">
        <v>17417</v>
      </c>
      <c r="I21" s="83"/>
      <c r="J21" s="83"/>
      <c r="K21" s="83"/>
      <c r="L21" s="83"/>
      <c r="M21" s="83"/>
      <c r="N21" s="83"/>
    </row>
    <row r="22" spans="1:15" ht="18" customHeight="1">
      <c r="A22" s="99"/>
      <c r="B22" s="99"/>
      <c r="C22" s="46" t="s">
        <v>188</v>
      </c>
      <c r="D22" s="46"/>
      <c r="E22" s="87">
        <v>34</v>
      </c>
      <c r="F22" s="87">
        <v>32</v>
      </c>
      <c r="G22" s="87">
        <v>19212</v>
      </c>
      <c r="H22" s="87">
        <v>18921</v>
      </c>
      <c r="I22" s="87"/>
      <c r="J22" s="87"/>
      <c r="K22" s="87"/>
      <c r="L22" s="87"/>
      <c r="M22" s="87"/>
      <c r="N22" s="87"/>
    </row>
    <row r="23" spans="1:15" ht="18" customHeight="1">
      <c r="A23" s="99"/>
      <c r="B23" s="99" t="s">
        <v>189</v>
      </c>
      <c r="C23" s="86" t="s">
        <v>190</v>
      </c>
      <c r="D23" s="86"/>
      <c r="E23" s="87">
        <v>30</v>
      </c>
      <c r="F23" s="87">
        <v>30</v>
      </c>
      <c r="G23" s="87">
        <v>9890</v>
      </c>
      <c r="H23" s="87">
        <v>9890</v>
      </c>
      <c r="I23" s="87"/>
      <c r="J23" s="87"/>
      <c r="K23" s="87"/>
      <c r="L23" s="87"/>
      <c r="M23" s="87"/>
      <c r="N23" s="87"/>
    </row>
    <row r="24" spans="1:15" ht="18" customHeight="1">
      <c r="A24" s="99"/>
      <c r="B24" s="99"/>
      <c r="C24" s="86" t="s">
        <v>191</v>
      </c>
      <c r="D24" s="86"/>
      <c r="E24" s="87">
        <v>0</v>
      </c>
      <c r="F24" s="87">
        <v>0</v>
      </c>
      <c r="G24" s="87">
        <v>0</v>
      </c>
      <c r="H24" s="87">
        <v>0</v>
      </c>
      <c r="I24" s="87"/>
      <c r="J24" s="87"/>
      <c r="K24" s="87"/>
      <c r="L24" s="87"/>
      <c r="M24" s="87"/>
      <c r="N24" s="87"/>
    </row>
    <row r="25" spans="1:15" ht="18" customHeight="1">
      <c r="A25" s="99"/>
      <c r="B25" s="99"/>
      <c r="C25" s="86" t="s">
        <v>192</v>
      </c>
      <c r="D25" s="86"/>
      <c r="E25" s="87">
        <v>1628</v>
      </c>
      <c r="F25" s="87">
        <v>1621</v>
      </c>
      <c r="G25" s="87">
        <v>0</v>
      </c>
      <c r="H25" s="87">
        <v>0</v>
      </c>
      <c r="I25" s="87"/>
      <c r="J25" s="87"/>
      <c r="K25" s="87"/>
      <c r="L25" s="87"/>
      <c r="M25" s="87"/>
      <c r="N25" s="87"/>
    </row>
    <row r="26" spans="1:15" ht="18" customHeight="1">
      <c r="A26" s="99"/>
      <c r="B26" s="99"/>
      <c r="C26" s="86" t="s">
        <v>193</v>
      </c>
      <c r="D26" s="86"/>
      <c r="E26" s="87">
        <v>1658</v>
      </c>
      <c r="F26" s="87">
        <v>1651</v>
      </c>
      <c r="G26" s="87">
        <v>9890</v>
      </c>
      <c r="H26" s="87">
        <v>9890</v>
      </c>
      <c r="I26" s="87"/>
      <c r="J26" s="87"/>
      <c r="K26" s="87"/>
      <c r="L26" s="87"/>
      <c r="M26" s="87"/>
      <c r="N26" s="87"/>
    </row>
    <row r="27" spans="1:15" ht="18" customHeight="1">
      <c r="A27" s="99"/>
      <c r="B27" s="86" t="s">
        <v>194</v>
      </c>
      <c r="C27" s="86"/>
      <c r="D27" s="86"/>
      <c r="E27" s="87">
        <v>1692</v>
      </c>
      <c r="F27" s="87">
        <v>1683</v>
      </c>
      <c r="G27" s="87">
        <v>29102</v>
      </c>
      <c r="H27" s="87">
        <v>28811.200000000001</v>
      </c>
      <c r="I27" s="87"/>
      <c r="J27" s="87"/>
      <c r="K27" s="87"/>
      <c r="L27" s="87"/>
      <c r="M27" s="87"/>
      <c r="N27" s="87"/>
    </row>
    <row r="28" spans="1:15" ht="18" customHeight="1">
      <c r="A28" s="99" t="s">
        <v>195</v>
      </c>
      <c r="B28" s="99" t="s">
        <v>196</v>
      </c>
      <c r="C28" s="86" t="s">
        <v>197</v>
      </c>
      <c r="D28" s="84" t="s">
        <v>40</v>
      </c>
      <c r="E28" s="87">
        <v>28</v>
      </c>
      <c r="F28" s="87">
        <v>26</v>
      </c>
      <c r="G28" s="87">
        <v>1258</v>
      </c>
      <c r="H28" s="87">
        <v>1195</v>
      </c>
      <c r="I28" s="87"/>
      <c r="J28" s="87"/>
      <c r="K28" s="87"/>
      <c r="L28" s="87"/>
      <c r="M28" s="87"/>
      <c r="N28" s="87"/>
    </row>
    <row r="29" spans="1:15" ht="18" customHeight="1">
      <c r="A29" s="99"/>
      <c r="B29" s="99"/>
      <c r="C29" s="86" t="s">
        <v>198</v>
      </c>
      <c r="D29" s="84" t="s">
        <v>41</v>
      </c>
      <c r="E29" s="87">
        <v>18</v>
      </c>
      <c r="F29" s="87">
        <v>18</v>
      </c>
      <c r="G29" s="87">
        <f>505+17+625</f>
        <v>1147</v>
      </c>
      <c r="H29" s="87">
        <v>1077</v>
      </c>
      <c r="I29" s="87"/>
      <c r="J29" s="87"/>
      <c r="K29" s="87"/>
      <c r="L29" s="87"/>
      <c r="M29" s="87"/>
      <c r="N29" s="87"/>
    </row>
    <row r="30" spans="1:15" ht="18" customHeight="1">
      <c r="A30" s="99"/>
      <c r="B30" s="99"/>
      <c r="C30" s="86" t="s">
        <v>199</v>
      </c>
      <c r="D30" s="84" t="s">
        <v>200</v>
      </c>
      <c r="E30" s="87">
        <v>5</v>
      </c>
      <c r="F30" s="87">
        <v>5</v>
      </c>
      <c r="G30" s="87">
        <v>116</v>
      </c>
      <c r="H30" s="87">
        <v>124</v>
      </c>
      <c r="I30" s="87"/>
      <c r="J30" s="87"/>
      <c r="K30" s="87"/>
      <c r="L30" s="87"/>
      <c r="M30" s="87"/>
      <c r="N30" s="87"/>
    </row>
    <row r="31" spans="1:15" ht="18" customHeight="1">
      <c r="A31" s="99"/>
      <c r="B31" s="99"/>
      <c r="C31" s="46" t="s">
        <v>201</v>
      </c>
      <c r="D31" s="84" t="s">
        <v>202</v>
      </c>
      <c r="E31" s="87">
        <f t="shared" ref="E31:N31" si="0">E28-E29-E30</f>
        <v>5</v>
      </c>
      <c r="F31" s="87">
        <f t="shared" si="0"/>
        <v>3</v>
      </c>
      <c r="G31" s="87">
        <f t="shared" si="0"/>
        <v>-5</v>
      </c>
      <c r="H31" s="87">
        <f>H28-H29-H30</f>
        <v>-6</v>
      </c>
      <c r="I31" s="87">
        <f t="shared" si="0"/>
        <v>0</v>
      </c>
      <c r="J31" s="87">
        <f t="shared" si="0"/>
        <v>0</v>
      </c>
      <c r="K31" s="87">
        <f t="shared" si="0"/>
        <v>0</v>
      </c>
      <c r="L31" s="87">
        <f t="shared" si="0"/>
        <v>0</v>
      </c>
      <c r="M31" s="87">
        <f t="shared" si="0"/>
        <v>0</v>
      </c>
      <c r="N31" s="87">
        <f t="shared" si="0"/>
        <v>0</v>
      </c>
      <c r="O31" s="7"/>
    </row>
    <row r="32" spans="1:15" ht="18" customHeight="1">
      <c r="A32" s="99"/>
      <c r="B32" s="99"/>
      <c r="C32" s="86" t="s">
        <v>203</v>
      </c>
      <c r="D32" s="84" t="s">
        <v>204</v>
      </c>
      <c r="E32" s="87">
        <v>15</v>
      </c>
      <c r="F32" s="87">
        <v>14</v>
      </c>
      <c r="G32" s="87">
        <v>5</v>
      </c>
      <c r="H32" s="87">
        <v>6.5</v>
      </c>
      <c r="I32" s="87"/>
      <c r="J32" s="87"/>
      <c r="K32" s="87"/>
      <c r="L32" s="87"/>
      <c r="M32" s="87"/>
      <c r="N32" s="87"/>
    </row>
    <row r="33" spans="1:14" ht="18" customHeight="1">
      <c r="A33" s="99"/>
      <c r="B33" s="99"/>
      <c r="C33" s="86" t="s">
        <v>205</v>
      </c>
      <c r="D33" s="84" t="s">
        <v>206</v>
      </c>
      <c r="E33" s="87">
        <v>12</v>
      </c>
      <c r="F33" s="87">
        <v>13</v>
      </c>
      <c r="G33" s="87">
        <v>0</v>
      </c>
      <c r="H33" s="87">
        <v>0</v>
      </c>
      <c r="I33" s="87"/>
      <c r="J33" s="87"/>
      <c r="K33" s="87"/>
      <c r="L33" s="87"/>
      <c r="M33" s="87"/>
      <c r="N33" s="87"/>
    </row>
    <row r="34" spans="1:14" ht="18" customHeight="1">
      <c r="A34" s="99"/>
      <c r="B34" s="99"/>
      <c r="C34" s="46" t="s">
        <v>207</v>
      </c>
      <c r="D34" s="84" t="s">
        <v>208</v>
      </c>
      <c r="E34" s="87">
        <f t="shared" ref="E34:N34" si="1">E31+E32-E33</f>
        <v>8</v>
      </c>
      <c r="F34" s="87">
        <f t="shared" si="1"/>
        <v>4</v>
      </c>
      <c r="G34" s="87">
        <f t="shared" si="1"/>
        <v>0</v>
      </c>
      <c r="H34" s="87">
        <f>H31+H32-H33</f>
        <v>0.5</v>
      </c>
      <c r="I34" s="87">
        <f t="shared" si="1"/>
        <v>0</v>
      </c>
      <c r="J34" s="87">
        <f t="shared" si="1"/>
        <v>0</v>
      </c>
      <c r="K34" s="87">
        <f t="shared" si="1"/>
        <v>0</v>
      </c>
      <c r="L34" s="87">
        <f t="shared" si="1"/>
        <v>0</v>
      </c>
      <c r="M34" s="87">
        <f t="shared" si="1"/>
        <v>0</v>
      </c>
      <c r="N34" s="87">
        <f t="shared" si="1"/>
        <v>0</v>
      </c>
    </row>
    <row r="35" spans="1:14" ht="18" customHeight="1">
      <c r="A35" s="99"/>
      <c r="B35" s="99" t="s">
        <v>209</v>
      </c>
      <c r="C35" s="86" t="s">
        <v>210</v>
      </c>
      <c r="D35" s="84" t="s">
        <v>211</v>
      </c>
      <c r="E35" s="87">
        <v>0</v>
      </c>
      <c r="F35" s="87">
        <v>0</v>
      </c>
      <c r="G35" s="87">
        <v>0</v>
      </c>
      <c r="H35" s="87">
        <v>0</v>
      </c>
      <c r="I35" s="87"/>
      <c r="J35" s="87"/>
      <c r="K35" s="87"/>
      <c r="L35" s="87"/>
      <c r="M35" s="87"/>
      <c r="N35" s="87"/>
    </row>
    <row r="36" spans="1:14" ht="18" customHeight="1">
      <c r="A36" s="99"/>
      <c r="B36" s="99"/>
      <c r="C36" s="86" t="s">
        <v>212</v>
      </c>
      <c r="D36" s="84" t="s">
        <v>213</v>
      </c>
      <c r="E36" s="87">
        <v>0</v>
      </c>
      <c r="F36" s="87">
        <v>0</v>
      </c>
      <c r="G36" s="87">
        <v>0</v>
      </c>
      <c r="H36" s="87">
        <v>0</v>
      </c>
      <c r="I36" s="87"/>
      <c r="J36" s="87"/>
      <c r="K36" s="87"/>
      <c r="L36" s="87"/>
      <c r="M36" s="87"/>
      <c r="N36" s="87"/>
    </row>
    <row r="37" spans="1:14" ht="18" customHeight="1">
      <c r="A37" s="99"/>
      <c r="B37" s="99"/>
      <c r="C37" s="86" t="s">
        <v>214</v>
      </c>
      <c r="D37" s="84" t="s">
        <v>215</v>
      </c>
      <c r="E37" s="87">
        <f t="shared" ref="E37:N37" si="2">E34+E35-E36</f>
        <v>8</v>
      </c>
      <c r="F37" s="87">
        <f>F34+F35-F36</f>
        <v>4</v>
      </c>
      <c r="G37" s="87">
        <f t="shared" si="2"/>
        <v>0</v>
      </c>
      <c r="H37" s="87">
        <f t="shared" si="2"/>
        <v>0.5</v>
      </c>
      <c r="I37" s="87">
        <f t="shared" si="2"/>
        <v>0</v>
      </c>
      <c r="J37" s="87">
        <f t="shared" si="2"/>
        <v>0</v>
      </c>
      <c r="K37" s="87">
        <f t="shared" si="2"/>
        <v>0</v>
      </c>
      <c r="L37" s="87">
        <f t="shared" si="2"/>
        <v>0</v>
      </c>
      <c r="M37" s="87">
        <f t="shared" si="2"/>
        <v>0</v>
      </c>
      <c r="N37" s="87">
        <f t="shared" si="2"/>
        <v>0</v>
      </c>
    </row>
    <row r="38" spans="1:14" ht="18" customHeight="1">
      <c r="A38" s="99"/>
      <c r="B38" s="99"/>
      <c r="C38" s="86" t="s">
        <v>216</v>
      </c>
      <c r="D38" s="84" t="s">
        <v>217</v>
      </c>
      <c r="E38" s="87">
        <v>0</v>
      </c>
      <c r="F38" s="87">
        <v>0</v>
      </c>
      <c r="G38" s="87">
        <v>0</v>
      </c>
      <c r="H38" s="87">
        <v>0</v>
      </c>
      <c r="I38" s="87"/>
      <c r="J38" s="87"/>
      <c r="K38" s="87"/>
      <c r="L38" s="87"/>
      <c r="M38" s="87"/>
      <c r="N38" s="87"/>
    </row>
    <row r="39" spans="1:14" ht="18" customHeight="1">
      <c r="A39" s="99"/>
      <c r="B39" s="99"/>
      <c r="C39" s="86" t="s">
        <v>218</v>
      </c>
      <c r="D39" s="84" t="s">
        <v>219</v>
      </c>
      <c r="E39" s="87">
        <v>0</v>
      </c>
      <c r="F39" s="87">
        <v>0</v>
      </c>
      <c r="G39" s="87">
        <v>0</v>
      </c>
      <c r="H39" s="87">
        <v>0</v>
      </c>
      <c r="I39" s="87"/>
      <c r="J39" s="87"/>
      <c r="K39" s="87"/>
      <c r="L39" s="87"/>
      <c r="M39" s="87"/>
      <c r="N39" s="87"/>
    </row>
    <row r="40" spans="1:14" ht="18" customHeight="1">
      <c r="A40" s="99"/>
      <c r="B40" s="99"/>
      <c r="C40" s="86" t="s">
        <v>220</v>
      </c>
      <c r="D40" s="84" t="s">
        <v>221</v>
      </c>
      <c r="E40" s="87">
        <v>0</v>
      </c>
      <c r="F40" s="87">
        <v>0</v>
      </c>
      <c r="G40" s="87">
        <v>0</v>
      </c>
      <c r="H40" s="87">
        <v>0</v>
      </c>
      <c r="I40" s="87"/>
      <c r="J40" s="87"/>
      <c r="K40" s="87"/>
      <c r="L40" s="87"/>
      <c r="M40" s="87"/>
      <c r="N40" s="87"/>
    </row>
    <row r="41" spans="1:14" ht="18" customHeight="1">
      <c r="A41" s="99"/>
      <c r="B41" s="99"/>
      <c r="C41" s="46" t="s">
        <v>222</v>
      </c>
      <c r="D41" s="84" t="s">
        <v>223</v>
      </c>
      <c r="E41" s="87">
        <f t="shared" ref="E41:N41" si="3">E34+E35-E36-E40</f>
        <v>8</v>
      </c>
      <c r="F41" s="87">
        <f>F34+F35-F36-F40</f>
        <v>4</v>
      </c>
      <c r="G41" s="87">
        <f t="shared" si="3"/>
        <v>0</v>
      </c>
      <c r="H41" s="87">
        <f t="shared" si="3"/>
        <v>0.5</v>
      </c>
      <c r="I41" s="87">
        <f t="shared" si="3"/>
        <v>0</v>
      </c>
      <c r="J41" s="87">
        <f t="shared" si="3"/>
        <v>0</v>
      </c>
      <c r="K41" s="87">
        <f t="shared" si="3"/>
        <v>0</v>
      </c>
      <c r="L41" s="87">
        <f t="shared" si="3"/>
        <v>0</v>
      </c>
      <c r="M41" s="87">
        <f t="shared" si="3"/>
        <v>0</v>
      </c>
      <c r="N41" s="87">
        <f t="shared" si="3"/>
        <v>0</v>
      </c>
    </row>
    <row r="42" spans="1:14" ht="18" customHeight="1">
      <c r="A42" s="99"/>
      <c r="B42" s="99"/>
      <c r="C42" s="120" t="s">
        <v>224</v>
      </c>
      <c r="D42" s="120"/>
      <c r="E42" s="87">
        <f t="shared" ref="E42:N42" si="4">E37+E38-E39-E40</f>
        <v>8</v>
      </c>
      <c r="F42" s="87">
        <f>F37+F38-F39-F40</f>
        <v>4</v>
      </c>
      <c r="G42" s="87">
        <f t="shared" si="4"/>
        <v>0</v>
      </c>
      <c r="H42" s="87">
        <f t="shared" si="4"/>
        <v>0.5</v>
      </c>
      <c r="I42" s="87">
        <f t="shared" si="4"/>
        <v>0</v>
      </c>
      <c r="J42" s="87">
        <f t="shared" si="4"/>
        <v>0</v>
      </c>
      <c r="K42" s="87">
        <f t="shared" si="4"/>
        <v>0</v>
      </c>
      <c r="L42" s="87">
        <f t="shared" si="4"/>
        <v>0</v>
      </c>
      <c r="M42" s="87">
        <f t="shared" si="4"/>
        <v>0</v>
      </c>
      <c r="N42" s="87">
        <f t="shared" si="4"/>
        <v>0</v>
      </c>
    </row>
    <row r="43" spans="1:14" ht="18" customHeight="1">
      <c r="A43" s="99"/>
      <c r="B43" s="99"/>
      <c r="C43" s="86" t="s">
        <v>225</v>
      </c>
      <c r="D43" s="84" t="s">
        <v>226</v>
      </c>
      <c r="E43" s="87">
        <v>0</v>
      </c>
      <c r="F43" s="87">
        <v>0</v>
      </c>
      <c r="G43" s="87">
        <v>0</v>
      </c>
      <c r="H43" s="87">
        <v>0</v>
      </c>
      <c r="I43" s="87"/>
      <c r="J43" s="87"/>
      <c r="K43" s="87"/>
      <c r="L43" s="87"/>
      <c r="M43" s="87"/>
      <c r="N43" s="87"/>
    </row>
    <row r="44" spans="1:14" ht="18" customHeight="1">
      <c r="A44" s="99"/>
      <c r="B44" s="99"/>
      <c r="C44" s="46" t="s">
        <v>227</v>
      </c>
      <c r="D44" s="88" t="s">
        <v>228</v>
      </c>
      <c r="E44" s="87">
        <f t="shared" ref="E44:N44" si="5">E41+E43</f>
        <v>8</v>
      </c>
      <c r="F44" s="87">
        <f>F41+F43</f>
        <v>4</v>
      </c>
      <c r="G44" s="87">
        <f t="shared" si="5"/>
        <v>0</v>
      </c>
      <c r="H44" s="87">
        <f t="shared" si="5"/>
        <v>0.5</v>
      </c>
      <c r="I44" s="87">
        <f t="shared" si="5"/>
        <v>0</v>
      </c>
      <c r="J44" s="87">
        <f t="shared" si="5"/>
        <v>0</v>
      </c>
      <c r="K44" s="87">
        <f t="shared" si="5"/>
        <v>0</v>
      </c>
      <c r="L44" s="87">
        <f t="shared" si="5"/>
        <v>0</v>
      </c>
      <c r="M44" s="87">
        <f t="shared" si="5"/>
        <v>0</v>
      </c>
      <c r="N44" s="87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5"/>
    </row>
  </sheetData>
  <mergeCells count="15">
    <mergeCell ref="K6:L6"/>
    <mergeCell ref="M6:N6"/>
    <mergeCell ref="C42:D42"/>
    <mergeCell ref="A15:A27"/>
    <mergeCell ref="B15:B18"/>
    <mergeCell ref="B19:B22"/>
    <mergeCell ref="B23:B26"/>
    <mergeCell ref="A28:A44"/>
    <mergeCell ref="B28:B34"/>
    <mergeCell ref="B35:B44"/>
    <mergeCell ref="A8:A14"/>
    <mergeCell ref="B9:B14"/>
    <mergeCell ref="E6:F6"/>
    <mergeCell ref="G6:H6"/>
    <mergeCell ref="I6:J6"/>
  </mergeCells>
  <phoneticPr fontId="14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関　洋祐（財政課）</cp:lastModifiedBy>
  <cp:lastPrinted>2025-09-03T07:59:57Z</cp:lastPrinted>
  <dcterms:created xsi:type="dcterms:W3CDTF">1999-07-06T05:17:05Z</dcterms:created>
  <dcterms:modified xsi:type="dcterms:W3CDTF">2025-09-09T23:31:47Z</dcterms:modified>
</cp:coreProperties>
</file>