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6.131.173\★財政課共有\04 予算班\A-17 調査・照会\R7\02 国以外\18 250708（★地方債協会）都道府県及び指定都市の財政状況について（地方債協会）\04 回答\"/>
    </mc:Choice>
  </mc:AlternateContent>
  <xr:revisionPtr revIDLastSave="0" documentId="13_ncr:1_{0B6B5E32-6B1B-4F29-ADBE-646450774F87}" xr6:coauthVersionLast="47" xr6:coauthVersionMax="47" xr10:uidLastSave="{00000000-0000-0000-0000-000000000000}"/>
  <bookViews>
    <workbookView xWindow="28680" yWindow="-1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10" r:id="rId2"/>
    <sheet name="3.(1)普通会計決算（R4-5年度)" sheetId="5" r:id="rId3"/>
    <sheet name="3.(2)財政指標等（R元‐R5年度）" sheetId="6" r:id="rId4"/>
    <sheet name="4.公営企業会計決算（R4-5年度）" sheetId="11" r:id="rId5"/>
    <sheet name="5.三セク決算（R4-5年度）" sheetId="9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H45" i="5"/>
  <c r="H27" i="5"/>
  <c r="H45" i="2"/>
  <c r="H27" i="2"/>
  <c r="F27" i="2" l="1"/>
  <c r="I27" i="11"/>
  <c r="M24" i="11"/>
  <c r="M27" i="11" s="1"/>
  <c r="L24" i="11"/>
  <c r="L27" i="11" s="1"/>
  <c r="K24" i="11"/>
  <c r="K27" i="11" s="1"/>
  <c r="J24" i="11"/>
  <c r="J27" i="11" s="1"/>
  <c r="I24" i="11"/>
  <c r="H24" i="11"/>
  <c r="H27" i="11" s="1"/>
  <c r="G24" i="11"/>
  <c r="G27" i="11" s="1"/>
  <c r="F24" i="11"/>
  <c r="F27" i="11" s="1"/>
  <c r="M16" i="11"/>
  <c r="L16" i="11"/>
  <c r="K16" i="11"/>
  <c r="J16" i="11"/>
  <c r="I16" i="11"/>
  <c r="H16" i="11"/>
  <c r="G16" i="11"/>
  <c r="F16" i="11"/>
  <c r="M15" i="11"/>
  <c r="L15" i="11"/>
  <c r="K15" i="11"/>
  <c r="J15" i="11"/>
  <c r="I15" i="11"/>
  <c r="H15" i="11"/>
  <c r="G15" i="11"/>
  <c r="F15" i="11"/>
  <c r="M14" i="11"/>
  <c r="L14" i="11"/>
  <c r="K14" i="11"/>
  <c r="J14" i="11"/>
  <c r="I14" i="11"/>
  <c r="H14" i="11"/>
  <c r="G14" i="11"/>
  <c r="F14" i="11"/>
  <c r="I44" i="10"/>
  <c r="H44" i="10"/>
  <c r="G44" i="10"/>
  <c r="F44" i="10"/>
  <c r="I39" i="10"/>
  <c r="I45" i="10" s="1"/>
  <c r="H39" i="10"/>
  <c r="H45" i="10" s="1"/>
  <c r="G39" i="10"/>
  <c r="G45" i="10" s="1"/>
  <c r="F39" i="10"/>
  <c r="F45" i="10" s="1"/>
  <c r="O27" i="10"/>
  <c r="L27" i="10"/>
  <c r="K27" i="10"/>
  <c r="H27" i="10"/>
  <c r="G27" i="10"/>
  <c r="O24" i="10"/>
  <c r="N24" i="10"/>
  <c r="N27" i="10" s="1"/>
  <c r="M24" i="10"/>
  <c r="M27" i="10" s="1"/>
  <c r="L24" i="10"/>
  <c r="K24" i="10"/>
  <c r="J24" i="10"/>
  <c r="J27" i="10" s="1"/>
  <c r="I24" i="10"/>
  <c r="I27" i="10" s="1"/>
  <c r="H24" i="10"/>
  <c r="G24" i="10"/>
  <c r="F24" i="10"/>
  <c r="F27" i="10" s="1"/>
  <c r="O16" i="10"/>
  <c r="N16" i="10"/>
  <c r="M16" i="10"/>
  <c r="L16" i="10"/>
  <c r="K16" i="10"/>
  <c r="J16" i="10"/>
  <c r="I16" i="10"/>
  <c r="H16" i="10"/>
  <c r="G16" i="10"/>
  <c r="F16" i="10"/>
  <c r="O15" i="10"/>
  <c r="N15" i="10"/>
  <c r="M15" i="10"/>
  <c r="L15" i="10"/>
  <c r="K15" i="10"/>
  <c r="J15" i="10"/>
  <c r="I15" i="10"/>
  <c r="H15" i="10"/>
  <c r="G15" i="10"/>
  <c r="F15" i="10"/>
  <c r="O14" i="10"/>
  <c r="N14" i="10"/>
  <c r="M14" i="10"/>
  <c r="L14" i="10"/>
  <c r="K14" i="10"/>
  <c r="J14" i="10"/>
  <c r="I14" i="10"/>
  <c r="H14" i="10"/>
  <c r="G14" i="10"/>
  <c r="F14" i="10"/>
  <c r="N31" i="9" l="1"/>
  <c r="N34" i="9" s="1"/>
  <c r="M31" i="9"/>
  <c r="M34" i="9" s="1"/>
  <c r="L31" i="9"/>
  <c r="L34" i="9" s="1"/>
  <c r="K31" i="9"/>
  <c r="K34" i="9" s="1"/>
  <c r="J31" i="9"/>
  <c r="J34" i="9" s="1"/>
  <c r="I31" i="9"/>
  <c r="I34" i="9" s="1"/>
  <c r="H31" i="9"/>
  <c r="H34" i="9" s="1"/>
  <c r="G31" i="9"/>
  <c r="G34" i="9" s="1"/>
  <c r="F31" i="9"/>
  <c r="F34" i="9" s="1"/>
  <c r="E31" i="9"/>
  <c r="E34" i="9" s="1"/>
  <c r="H26" i="9"/>
  <c r="H22" i="9"/>
  <c r="H27" i="9" s="1"/>
  <c r="H18" i="9"/>
  <c r="H41" i="9" l="1"/>
  <c r="H44" i="9" s="1"/>
  <c r="H37" i="9"/>
  <c r="H42" i="9" s="1"/>
  <c r="F41" i="9"/>
  <c r="F44" i="9" s="1"/>
  <c r="F37" i="9"/>
  <c r="F42" i="9" s="1"/>
  <c r="G41" i="9"/>
  <c r="G44" i="9" s="1"/>
  <c r="G37" i="9"/>
  <c r="G42" i="9" s="1"/>
  <c r="E41" i="9"/>
  <c r="E44" i="9" s="1"/>
  <c r="E37" i="9"/>
  <c r="E42" i="9" s="1"/>
  <c r="N41" i="9"/>
  <c r="N44" i="9" s="1"/>
  <c r="N37" i="9"/>
  <c r="N42" i="9" s="1"/>
  <c r="I41" i="9"/>
  <c r="I44" i="9" s="1"/>
  <c r="I37" i="9"/>
  <c r="I42" i="9" s="1"/>
  <c r="J41" i="9"/>
  <c r="J44" i="9" s="1"/>
  <c r="J37" i="9"/>
  <c r="J42" i="9" s="1"/>
  <c r="K37" i="9"/>
  <c r="K42" i="9" s="1"/>
  <c r="K41" i="9"/>
  <c r="K44" i="9" s="1"/>
  <c r="L37" i="9"/>
  <c r="L42" i="9" s="1"/>
  <c r="L41" i="9"/>
  <c r="L44" i="9" s="1"/>
  <c r="M41" i="9"/>
  <c r="M44" i="9" s="1"/>
  <c r="M37" i="9"/>
  <c r="M42" i="9" s="1"/>
  <c r="I9" i="2" l="1"/>
  <c r="F45" i="2"/>
  <c r="G45" i="2" s="1"/>
  <c r="G27" i="2"/>
  <c r="F22" i="6"/>
  <c r="E22" i="6"/>
  <c r="E19" i="6"/>
  <c r="E23" i="6" s="1"/>
  <c r="F45" i="5"/>
  <c r="G44" i="5" s="1"/>
  <c r="G19" i="5"/>
  <c r="I20" i="6"/>
  <c r="H20" i="6"/>
  <c r="G20" i="6"/>
  <c r="F20" i="6"/>
  <c r="E20" i="6"/>
  <c r="I19" i="6"/>
  <c r="I21" i="6" s="1"/>
  <c r="H19" i="6"/>
  <c r="H21" i="6" s="1"/>
  <c r="G19" i="6"/>
  <c r="F19" i="6"/>
  <c r="F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E21" i="6"/>
  <c r="G37" i="5" l="1"/>
  <c r="G33" i="5"/>
  <c r="G35" i="5"/>
  <c r="G42" i="5"/>
  <c r="G40" i="5"/>
  <c r="G34" i="5"/>
  <c r="G30" i="5"/>
  <c r="G28" i="5"/>
  <c r="G41" i="2"/>
  <c r="G29" i="2"/>
  <c r="G14" i="2"/>
  <c r="G41" i="5"/>
  <c r="G38" i="5"/>
  <c r="G39" i="5"/>
  <c r="I45" i="5"/>
  <c r="G45" i="5"/>
  <c r="G29" i="5"/>
  <c r="G28" i="2"/>
  <c r="G21" i="2"/>
  <c r="G43" i="5"/>
  <c r="G16" i="2"/>
  <c r="G18" i="2"/>
  <c r="G36" i="5"/>
  <c r="G31" i="5"/>
  <c r="G32" i="5"/>
  <c r="G9" i="2"/>
  <c r="G19" i="2"/>
  <c r="G25" i="2"/>
  <c r="G24" i="2"/>
  <c r="G36" i="2"/>
  <c r="G12" i="2"/>
  <c r="G39" i="2"/>
  <c r="G11" i="2"/>
  <c r="G38" i="2"/>
  <c r="I27" i="2"/>
  <c r="G22" i="2"/>
  <c r="G15" i="2"/>
  <c r="G43" i="2"/>
  <c r="G23" i="2"/>
  <c r="G30" i="2"/>
  <c r="F23" i="6"/>
  <c r="G26" i="2"/>
  <c r="G32" i="2"/>
  <c r="G13" i="2"/>
  <c r="G40" i="2"/>
  <c r="G20" i="2"/>
  <c r="G17" i="2"/>
  <c r="G10" i="2"/>
  <c r="G31" i="2"/>
  <c r="I23" i="6"/>
  <c r="H22" i="6"/>
  <c r="H23" i="6"/>
  <c r="G23" i="6"/>
  <c r="G22" i="6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<sst xmlns="http://schemas.openxmlformats.org/spreadsheetml/2006/main" count="447" uniqueCount="263">
  <si>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</si>
  <si>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</si>
  <si>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</si>
  <si>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</si>
  <si>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</si>
  <si>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</si>
  <si>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</si>
  <si>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</si>
  <si>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</si>
  <si>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</si>
  <si>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</si>
  <si>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</si>
  <si>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</si>
  <si>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</si>
  <si>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</si>
  <si>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</si>
  <si>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</si>
  <si>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</si>
  <si>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</si>
  <si>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</si>
  <si>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</si>
  <si>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</si>
  <si>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</si>
  <si>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</si>
  <si>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</si>
  <si>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</si>
  <si>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</si>
  <si>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</si>
  <si>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</si>
  <si>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</si>
  <si>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</si>
  <si>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</si>
  <si>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</si>
  <si>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</si>
  <si>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</si>
  <si>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</si>
  <si>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</si>
  <si>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</si>
  <si>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</si>
  <si>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</si>
  <si>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</si>
  <si>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</si>
  <si>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</si>
  <si>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</si>
  <si>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</si>
  <si>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</si>
  <si>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</si>
  <si>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</si>
  <si>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</si>
  <si>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</si>
  <si>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</si>
  <si>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</si>
  <si>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</si>
  <si>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</si>
  <si>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</si>
  <si>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</si>
  <si>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</si>
  <si>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</si>
  <si>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</si>
  <si>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</si>
  <si>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</si>
  <si>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</si>
  <si>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</si>
  <si>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</si>
  <si>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</si>
  <si>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</si>
  <si>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</si>
  <si>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</si>
  <si>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</si>
  <si>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</si>
  <si>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</si>
  <si>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</si>
  <si>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</si>
  <si>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</si>
  <si>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</si>
  <si>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</si>
  <si>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</si>
  <si>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</si>
  <si>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</si>
  <si>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</si>
  <si>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</si>
  <si>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</si>
  <si>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</si>
  <si>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</si>
  <si>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</si>
  <si>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</si>
  <si>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</si>
  <si>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</si>
  <si>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</si>
  <si>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</si>
  <si>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</si>
  <si>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</si>
  <si>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</si>
  <si>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</si>
  <si>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</si>
  <si>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</si>
  <si>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</si>
  <si>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</si>
  <si>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</si>
  <si>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</si>
  <si>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</si>
  <si>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</si>
  <si>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</si>
  <si>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</si>
  <si>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</si>
  <si>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</si>
  <si>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</si>
  <si>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</si>
  <si>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</si>
  <si>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</si>
  <si>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</si>
  <si>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</si>
  <si>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</si>
  <si>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</si>
  <si>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</si>
  <si>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</si>
  <si>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</si>
  <si>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</si>
  <si>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</si>
  <si>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</si>
  <si>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</si>
  <si>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</si>
  <si>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</si>
  <si>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</si>
  <si>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</si>
  <si>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</si>
  <si>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</si>
  <si>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</si>
  <si>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</si>
  <si>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</si>
  <si>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</si>
  <si>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</si>
  <si>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</si>
  <si>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</si>
  <si>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</si>
  <si>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</si>
  <si>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</si>
  <si>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</si>
  <si>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</si>
  <si>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</si>
  <si>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</si>
  <si>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</si>
  <si>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</si>
  <si>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</si>
  <si>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</si>
  <si>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</si>
  <si>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</si>
  <si>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</si>
  <si>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</si>
  <si>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</si>
  <si>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</si>
  <si>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</si>
  <si>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</si>
  <si>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</si>
  <si>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</si>
  <si>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</si>
  <si>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</si>
  <si>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</si>
  <si>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</si>
  <si>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</si>
  <si>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</si>
  <si>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</si>
  <si>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</si>
  <si>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</si>
  <si>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</si>
  <si>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</si>
  <si>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</si>
  <si>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</si>
  <si>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</si>
  <si>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</si>
  <si>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</si>
  <si>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</si>
  <si>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</si>
  <si>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</si>
  <si>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</si>
  <si>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</si>
  <si>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</si>
  <si>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</si>
  <si>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</si>
  <si>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</si>
  <si>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</si>
  <si>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</si>
  <si>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</si>
  <si>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</si>
  <si>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</si>
  <si>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</si>
  <si>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</si>
  <si>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</si>
  <si>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</si>
  <si>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</si>
  <si>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</si>
  <si>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</si>
  <si>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</si>
  <si>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</si>
  <si>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</si>
  <si>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</si>
  <si>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</si>
  <si>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</si>
  <si>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</si>
  <si>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</si>
  <si>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</si>
  <si>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</si>
  <si>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</si>
  <si>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</si>
  <si>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</si>
  <si>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</si>
  <si>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</si>
  <si>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</si>
  <si>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</si>
  <si>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</si>
  <si>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</si>
  <si>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</si>
  <si>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</si>
  <si>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</si>
  <si>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</si>
  <si>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</si>
  <si>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</si>
  <si>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</si>
  <si>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</si>
  <si>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</si>
  <si>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</si>
  <si>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</si>
  <si>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</si>
  <si>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</si>
  <si>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</si>
  <si>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</si>
  <si>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</si>
  <si>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</si>
  <si>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</si>
  <si>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</si>
  <si>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</si>
  <si>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</si>
  <si>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</si>
  <si>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熊本県</t>
    <rPh sb="0" eb="3">
      <t>クマモトケン</t>
    </rPh>
    <phoneticPr fontId="14"/>
  </si>
  <si>
    <t>(令和５年度決算額）</t>
    <phoneticPr fontId="14"/>
  </si>
  <si>
    <t>天草エアライン（株）</t>
    <rPh sb="0" eb="2">
      <t>アマクサ</t>
    </rPh>
    <rPh sb="7" eb="10">
      <t>カブ</t>
    </rPh>
    <phoneticPr fontId="14"/>
  </si>
  <si>
    <t>（株）テクノインキュベーションセンター</t>
    <rPh sb="1" eb="2">
      <t>カブ</t>
    </rPh>
    <phoneticPr fontId="14"/>
  </si>
  <si>
    <t>熊本県道路公社</t>
    <rPh sb="0" eb="7">
      <t>クマモトケンドウロコウシャ</t>
    </rPh>
    <phoneticPr fontId="14"/>
  </si>
  <si>
    <t>電気事業</t>
    <rPh sb="0" eb="4">
      <t>デンキジギョウ</t>
    </rPh>
    <phoneticPr fontId="5"/>
  </si>
  <si>
    <t>工業用水道事業</t>
    <rPh sb="0" eb="2">
      <t>コウギョウ</t>
    </rPh>
    <rPh sb="2" eb="3">
      <t>ヨウ</t>
    </rPh>
    <rPh sb="3" eb="5">
      <t>スイドウ</t>
    </rPh>
    <rPh sb="5" eb="7">
      <t>ジギョウ</t>
    </rPh>
    <phoneticPr fontId="5"/>
  </si>
  <si>
    <t>駐車場整備事業</t>
    <rPh sb="0" eb="3">
      <t>チュウシャジョウ</t>
    </rPh>
    <rPh sb="3" eb="5">
      <t>セイビ</t>
    </rPh>
    <rPh sb="5" eb="7">
      <t>ジギョウ</t>
    </rPh>
    <phoneticPr fontId="5"/>
  </si>
  <si>
    <t>病院事業</t>
    <rPh sb="0" eb="4">
      <t>ビョウインジギョウ</t>
    </rPh>
    <phoneticPr fontId="5"/>
  </si>
  <si>
    <t>下水道事業</t>
    <rPh sb="0" eb="3">
      <t>ゲスイドウ</t>
    </rPh>
    <rPh sb="3" eb="5">
      <t>ジギョウ</t>
    </rPh>
    <phoneticPr fontId="5"/>
  </si>
  <si>
    <t>港湾整備事業</t>
    <rPh sb="0" eb="2">
      <t>コウワン</t>
    </rPh>
    <rPh sb="2" eb="4">
      <t>セイビ</t>
    </rPh>
    <rPh sb="4" eb="6">
      <t>ジギョウ</t>
    </rPh>
    <phoneticPr fontId="9"/>
  </si>
  <si>
    <t>宅地造成事業（臨海土地造成）</t>
    <rPh sb="0" eb="2">
      <t>タクチ</t>
    </rPh>
    <rPh sb="2" eb="4">
      <t>ゾウセイ</t>
    </rPh>
    <rPh sb="4" eb="6">
      <t>ジギョウ</t>
    </rPh>
    <rPh sb="7" eb="9">
      <t>リンカイ</t>
    </rPh>
    <rPh sb="9" eb="13">
      <t>トチゾウセイ</t>
    </rPh>
    <phoneticPr fontId="9"/>
  </si>
  <si>
    <t>宅地造成事業（その他造成）</t>
  </si>
  <si>
    <t>下水道事業（特定環境保全公共下水道事業）</t>
    <rPh sb="0" eb="5">
      <t>ゲスイドウジギョウ</t>
    </rPh>
    <rPh sb="6" eb="10">
      <t>トクテイカンキョウ</t>
    </rPh>
    <rPh sb="10" eb="12">
      <t>ホゼン</t>
    </rPh>
    <rPh sb="12" eb="14">
      <t>コウキョウ</t>
    </rPh>
    <rPh sb="14" eb="19">
      <t>ゲスイドウジギョウ</t>
    </rPh>
    <phoneticPr fontId="9"/>
  </si>
  <si>
    <t>下水道事業（農業集落排水事業）</t>
    <rPh sb="0" eb="5">
      <t>ゲスイドウジギョウ</t>
    </rPh>
    <rPh sb="6" eb="12">
      <t>ノウギョウシュウラクハイスイ</t>
    </rPh>
    <rPh sb="12" eb="14">
      <t>ジギョウ</t>
    </rPh>
    <phoneticPr fontId="9"/>
  </si>
  <si>
    <t>(令和５年度決算ﾍﾞｰｽ）</t>
    <phoneticPr fontId="14"/>
  </si>
  <si>
    <t>電気事業</t>
    <rPh sb="0" eb="4">
      <t>デンキジギョウ</t>
    </rPh>
    <phoneticPr fontId="6"/>
  </si>
  <si>
    <t>工業用水道事業</t>
    <rPh sb="0" eb="2">
      <t>コウギョウ</t>
    </rPh>
    <rPh sb="2" eb="3">
      <t>ヨウ</t>
    </rPh>
    <rPh sb="3" eb="5">
      <t>スイドウ</t>
    </rPh>
    <rPh sb="5" eb="7">
      <t>ジギョウ</t>
    </rPh>
    <phoneticPr fontId="6"/>
  </si>
  <si>
    <t>駐車場整備事業</t>
    <rPh sb="0" eb="3">
      <t>チュウシャジョウ</t>
    </rPh>
    <rPh sb="3" eb="5">
      <t>セイビ</t>
    </rPh>
    <rPh sb="5" eb="7">
      <t>ジギョウ</t>
    </rPh>
    <phoneticPr fontId="6"/>
  </si>
  <si>
    <t>病院事業</t>
    <rPh sb="0" eb="4">
      <t>ビョウインジギョウ</t>
    </rPh>
    <phoneticPr fontId="6"/>
  </si>
  <si>
    <t>流域下水道事業</t>
    <rPh sb="0" eb="7">
      <t>リュウイキゲスイドウジギョウ</t>
    </rPh>
    <phoneticPr fontId="6"/>
  </si>
  <si>
    <t>港湾整備事業</t>
    <rPh sb="0" eb="2">
      <t>コウワン</t>
    </rPh>
    <rPh sb="2" eb="4">
      <t>セイビ</t>
    </rPh>
    <rPh sb="4" eb="6">
      <t>ジギョウ</t>
    </rPh>
    <phoneticPr fontId="6"/>
  </si>
  <si>
    <t>宅地造成事業（臨海土地造成）</t>
    <rPh sb="0" eb="2">
      <t>タクチ</t>
    </rPh>
    <rPh sb="2" eb="4">
      <t>ゾウセイ</t>
    </rPh>
    <rPh sb="4" eb="6">
      <t>ジギョウ</t>
    </rPh>
    <rPh sb="7" eb="9">
      <t>リンカイ</t>
    </rPh>
    <rPh sb="9" eb="13">
      <t>トチゾウセイ</t>
    </rPh>
    <phoneticPr fontId="6"/>
  </si>
  <si>
    <t>下水道事業（特定環境保全公共下水道事業）</t>
    <rPh sb="0" eb="5">
      <t>ゲスイドウジギョウ</t>
    </rPh>
    <rPh sb="6" eb="10">
      <t>トクテイカンキョウ</t>
    </rPh>
    <rPh sb="10" eb="12">
      <t>ホゼン</t>
    </rPh>
    <rPh sb="12" eb="14">
      <t>コウキョウ</t>
    </rPh>
    <rPh sb="14" eb="19">
      <t>ゲスイドウジギョウ</t>
    </rPh>
    <phoneticPr fontId="6"/>
  </si>
  <si>
    <t>下水道事業（農業集落排水事業）</t>
    <rPh sb="0" eb="5">
      <t>ゲスイドウジギョウ</t>
    </rPh>
    <rPh sb="6" eb="12">
      <t>ノウギョウシュウラクハイスイ</t>
    </rPh>
    <rPh sb="12" eb="14">
      <t>ジギョウ</t>
    </rPh>
    <phoneticPr fontId="6"/>
  </si>
  <si>
    <t>令和５年度</t>
    <rPh sb="3" eb="5">
      <t>ネンド</t>
    </rPh>
    <phoneticPr fontId="14"/>
  </si>
  <si>
    <t>令和４年度</t>
    <rPh sb="3" eb="5">
      <t>ネンド</t>
    </rPh>
    <phoneticPr fontId="14"/>
  </si>
  <si>
    <t>熊本県</t>
    <rPh sb="0" eb="3">
      <t>クマモトケン</t>
    </rPh>
    <phoneticPr fontId="9"/>
  </si>
  <si>
    <t>熊本県</t>
    <rPh sb="0" eb="3">
      <t>クマモトケン</t>
    </rPh>
    <phoneticPr fontId="14"/>
  </si>
  <si>
    <t>熊本県</t>
    <rPh sb="0" eb="3">
      <t>クマモトケン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</si>
</sst>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Calibri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7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8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41" fontId="0" fillId="0" borderId="8" xfId="0" applyNumberFormat="1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2" fillId="0" borderId="8" xfId="1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41" fontId="10" fillId="0" borderId="8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9" xfId="0" applyNumberFormat="1" applyBorder="1" applyAlignment="1">
      <alignment horizontal="left"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8" xfId="0" applyNumberFormat="1" applyBorder="1" applyAlignment="1">
      <alignment horizontal="right"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1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82" fontId="0" fillId="0" borderId="8" xfId="0" applyNumberFormat="1" applyBorder="1" applyAlignment="1">
      <alignment vertical="center"/>
    </xf>
    <xf numFmtId="182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11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0" fillId="0" borderId="8" xfId="1" applyNumberFormat="1" applyFont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horizontal="right" vertical="center"/>
    </xf>
    <xf numFmtId="177" fontId="2" fillId="0" borderId="8" xfId="1" quotePrefix="1" applyNumberFormat="1" applyFont="1" applyFill="1" applyBorder="1" applyAlignment="1">
      <alignment horizontal="right" vertical="center"/>
    </xf>
    <xf numFmtId="177" fontId="20" fillId="0" borderId="8" xfId="1" quotePrefix="1" applyNumberFormat="1" applyFont="1" applyFill="1" applyBorder="1" applyAlignment="1">
      <alignment horizontal="right" vertical="center"/>
    </xf>
    <xf numFmtId="177" fontId="0" fillId="0" borderId="8" xfId="1" applyNumberFormat="1" applyFont="1" applyBorder="1" applyAlignment="1">
      <alignment horizontal="right" vertical="center"/>
    </xf>
    <xf numFmtId="177" fontId="2" fillId="2" borderId="8" xfId="1" applyNumberFormat="1" applyFill="1" applyBorder="1" applyAlignment="1">
      <alignment vertical="center"/>
    </xf>
    <xf numFmtId="0" fontId="0" fillId="0" borderId="8" xfId="0" applyBorder="1" applyAlignment="1">
      <alignment horizontal="center" vertical="center" textRotation="255"/>
    </xf>
    <xf numFmtId="41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180" fontId="15" fillId="0" borderId="8" xfId="1" applyNumberFormat="1" applyFont="1" applyBorder="1" applyAlignment="1">
      <alignment vertical="center" textRotation="255"/>
    </xf>
    <xf numFmtId="0" fontId="13" fillId="0" borderId="8" xfId="3" applyBorder="1" applyAlignment="1">
      <alignment vertical="center" textRotation="255"/>
    </xf>
    <xf numFmtId="0" fontId="13" fillId="0" borderId="8" xfId="3" applyBorder="1" applyAlignment="1">
      <alignment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0" fontId="12" fillId="0" borderId="8" xfId="0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7" fontId="2" fillId="0" borderId="9" xfId="1" applyNumberFormat="1" applyBorder="1" applyAlignment="1">
      <alignment vertical="center"/>
    </xf>
    <xf numFmtId="177" fontId="2" fillId="0" borderId="11" xfId="1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2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center" vertical="center"/>
    </xf>
    <xf numFmtId="41" fontId="17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 shrinkToFit="1"/>
    </xf>
    <xf numFmtId="178" fontId="2" fillId="0" borderId="8" xfId="1" applyNumberFormat="1" applyFont="1" applyBorder="1" applyAlignment="1">
      <alignment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D17" sqref="D17:E17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260</v>
      </c>
      <c r="F1" s="1"/>
    </row>
    <row r="3" spans="1:11" ht="14">
      <c r="A3" s="10" t="s">
        <v>92</v>
      </c>
    </row>
    <row r="5" spans="1:11">
      <c r="A5" s="17" t="s">
        <v>225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9"/>
      <c r="F7" s="48" t="s">
        <v>226</v>
      </c>
      <c r="G7" s="48"/>
      <c r="H7" s="48" t="s">
        <v>223</v>
      </c>
      <c r="I7" s="49" t="s">
        <v>21</v>
      </c>
    </row>
    <row r="8" spans="1:11" ht="17.149999999999999" customHeight="1">
      <c r="A8" s="18"/>
      <c r="B8" s="19"/>
      <c r="C8" s="19"/>
      <c r="D8" s="19"/>
      <c r="E8" s="60"/>
      <c r="F8" s="51" t="s">
        <v>90</v>
      </c>
      <c r="G8" s="51" t="s">
        <v>2</v>
      </c>
      <c r="H8" s="51" t="s">
        <v>218</v>
      </c>
      <c r="I8" s="52"/>
    </row>
    <row r="9" spans="1:11" ht="18" customHeight="1">
      <c r="A9" s="93" t="s">
        <v>87</v>
      </c>
      <c r="B9" s="93" t="s">
        <v>89</v>
      </c>
      <c r="C9" s="61" t="s">
        <v>3</v>
      </c>
      <c r="D9" s="53"/>
      <c r="E9" s="53"/>
      <c r="F9" s="54">
        <v>236895</v>
      </c>
      <c r="G9" s="55">
        <f>F9/$F$27*100</f>
        <v>28.452267281604122</v>
      </c>
      <c r="H9" s="54">
        <v>220608</v>
      </c>
      <c r="I9" s="55">
        <f>(F9/H9-1)*100</f>
        <v>7.3827785030461168</v>
      </c>
      <c r="K9" s="25"/>
    </row>
    <row r="10" spans="1:11" ht="18" customHeight="1">
      <c r="A10" s="93"/>
      <c r="B10" s="93"/>
      <c r="C10" s="63"/>
      <c r="D10" s="65" t="s">
        <v>22</v>
      </c>
      <c r="E10" s="53"/>
      <c r="F10" s="54">
        <v>49472</v>
      </c>
      <c r="G10" s="55">
        <f t="shared" ref="G10:G26" si="0">F10/$F$27*100</f>
        <v>5.941833162183749</v>
      </c>
      <c r="H10" s="54">
        <v>43590</v>
      </c>
      <c r="I10" s="55">
        <f t="shared" ref="I10:I27" si="1">(F10/H10-1)*100</f>
        <v>13.493920623996324</v>
      </c>
    </row>
    <row r="11" spans="1:11" ht="18" customHeight="1">
      <c r="A11" s="93"/>
      <c r="B11" s="93"/>
      <c r="C11" s="63"/>
      <c r="D11" s="63"/>
      <c r="E11" s="47" t="s">
        <v>23</v>
      </c>
      <c r="F11" s="54">
        <v>39734</v>
      </c>
      <c r="G11" s="55">
        <f t="shared" si="0"/>
        <v>4.7722509473279651</v>
      </c>
      <c r="H11" s="54">
        <v>34875</v>
      </c>
      <c r="I11" s="55">
        <f t="shared" si="1"/>
        <v>13.932616487455206</v>
      </c>
    </row>
    <row r="12" spans="1:11" ht="18" customHeight="1">
      <c r="A12" s="93"/>
      <c r="B12" s="93"/>
      <c r="C12" s="63"/>
      <c r="D12" s="63"/>
      <c r="E12" s="47" t="s">
        <v>24</v>
      </c>
      <c r="F12" s="54">
        <v>2406</v>
      </c>
      <c r="G12" s="55">
        <f t="shared" si="0"/>
        <v>0.28897256201920479</v>
      </c>
      <c r="H12" s="54">
        <v>2430</v>
      </c>
      <c r="I12" s="55">
        <f t="shared" si="1"/>
        <v>-0.98765432098765205</v>
      </c>
    </row>
    <row r="13" spans="1:11" ht="18" customHeight="1">
      <c r="A13" s="93"/>
      <c r="B13" s="93"/>
      <c r="C13" s="63"/>
      <c r="D13" s="64"/>
      <c r="E13" s="47" t="s">
        <v>25</v>
      </c>
      <c r="F13" s="54">
        <v>124</v>
      </c>
      <c r="G13" s="55">
        <f t="shared" si="0"/>
        <v>1.4893016496417869E-2</v>
      </c>
      <c r="H13" s="54">
        <v>70</v>
      </c>
      <c r="I13" s="55">
        <f t="shared" si="1"/>
        <v>77.142857142857139</v>
      </c>
    </row>
    <row r="14" spans="1:11" ht="18" customHeight="1">
      <c r="A14" s="93"/>
      <c r="B14" s="93"/>
      <c r="C14" s="63"/>
      <c r="D14" s="61" t="s">
        <v>26</v>
      </c>
      <c r="E14" s="53"/>
      <c r="F14" s="54">
        <v>49563</v>
      </c>
      <c r="G14" s="55">
        <f t="shared" si="0"/>
        <v>5.9527627146125717</v>
      </c>
      <c r="H14" s="54">
        <v>43472</v>
      </c>
      <c r="I14" s="55">
        <f t="shared" si="1"/>
        <v>14.011317629738684</v>
      </c>
    </row>
    <row r="15" spans="1:11" ht="18" customHeight="1">
      <c r="A15" s="93"/>
      <c r="B15" s="93"/>
      <c r="C15" s="63"/>
      <c r="D15" s="63"/>
      <c r="E15" s="47" t="s">
        <v>27</v>
      </c>
      <c r="F15" s="54">
        <v>1962</v>
      </c>
      <c r="G15" s="55">
        <f t="shared" si="0"/>
        <v>0.23564595456428919</v>
      </c>
      <c r="H15" s="54">
        <v>2017</v>
      </c>
      <c r="I15" s="55">
        <f t="shared" si="1"/>
        <v>-2.7268220128904286</v>
      </c>
    </row>
    <row r="16" spans="1:11" ht="18" customHeight="1">
      <c r="A16" s="93"/>
      <c r="B16" s="93"/>
      <c r="C16" s="63"/>
      <c r="D16" s="64"/>
      <c r="E16" s="47" t="s">
        <v>28</v>
      </c>
      <c r="F16" s="54">
        <v>47601</v>
      </c>
      <c r="G16" s="55">
        <f t="shared" si="0"/>
        <v>5.7171167600482828</v>
      </c>
      <c r="H16" s="54">
        <v>41455</v>
      </c>
      <c r="I16" s="55">
        <f t="shared" si="1"/>
        <v>14.825714630322029</v>
      </c>
      <c r="K16" s="26"/>
    </row>
    <row r="17" spans="1:26" ht="18" customHeight="1">
      <c r="A17" s="93"/>
      <c r="B17" s="93"/>
      <c r="C17" s="63"/>
      <c r="D17" s="94" t="s">
        <v>29</v>
      </c>
      <c r="E17" s="95"/>
      <c r="F17" s="54">
        <v>19186</v>
      </c>
      <c r="G17" s="55">
        <f t="shared" si="0"/>
        <v>2.3043339879054292</v>
      </c>
      <c r="H17" s="54">
        <v>31244</v>
      </c>
      <c r="I17" s="55">
        <f t="shared" si="1"/>
        <v>-38.59300985789271</v>
      </c>
    </row>
    <row r="18" spans="1:26" ht="18" customHeight="1">
      <c r="A18" s="93"/>
      <c r="B18" s="93"/>
      <c r="C18" s="63"/>
      <c r="D18" s="94" t="s">
        <v>93</v>
      </c>
      <c r="E18" s="96"/>
      <c r="F18" s="54">
        <v>5088</v>
      </c>
      <c r="G18" s="55">
        <f t="shared" si="0"/>
        <v>0.61109409624011379</v>
      </c>
      <c r="H18" s="54">
        <v>4456</v>
      </c>
      <c r="I18" s="55">
        <f t="shared" si="1"/>
        <v>14.183123877917424</v>
      </c>
    </row>
    <row r="19" spans="1:26" ht="18" customHeight="1">
      <c r="A19" s="93"/>
      <c r="B19" s="93"/>
      <c r="C19" s="62"/>
      <c r="D19" s="94" t="s">
        <v>94</v>
      </c>
      <c r="E19" s="96"/>
      <c r="F19" s="56">
        <v>0</v>
      </c>
      <c r="G19" s="55">
        <f t="shared" si="0"/>
        <v>0</v>
      </c>
      <c r="H19" s="56">
        <v>0</v>
      </c>
      <c r="I19" s="55" t="e">
        <f t="shared" si="1"/>
        <v>#DIV/0!</v>
      </c>
      <c r="Z19" s="2" t="s">
        <v>95</v>
      </c>
    </row>
    <row r="20" spans="1:26" ht="18" customHeight="1">
      <c r="A20" s="93"/>
      <c r="B20" s="93"/>
      <c r="C20" s="53" t="s">
        <v>4</v>
      </c>
      <c r="D20" s="53"/>
      <c r="E20" s="53"/>
      <c r="F20" s="54">
        <v>32617</v>
      </c>
      <c r="G20" s="55">
        <f t="shared" si="0"/>
        <v>3.9174638634166259</v>
      </c>
      <c r="H20" s="54">
        <v>31012</v>
      </c>
      <c r="I20" s="55">
        <f t="shared" si="1"/>
        <v>5.1754159680123868</v>
      </c>
    </row>
    <row r="21" spans="1:26" ht="18" customHeight="1">
      <c r="A21" s="93"/>
      <c r="B21" s="93"/>
      <c r="C21" s="53" t="s">
        <v>5</v>
      </c>
      <c r="D21" s="53"/>
      <c r="E21" s="53"/>
      <c r="F21" s="54">
        <v>222200</v>
      </c>
      <c r="G21" s="55">
        <f t="shared" si="0"/>
        <v>26.68732472180686</v>
      </c>
      <c r="H21" s="54">
        <v>229346</v>
      </c>
      <c r="I21" s="55">
        <f t="shared" si="1"/>
        <v>-3.1158162775893228</v>
      </c>
    </row>
    <row r="22" spans="1:26" ht="18" customHeight="1">
      <c r="A22" s="93"/>
      <c r="B22" s="93"/>
      <c r="C22" s="53" t="s">
        <v>30</v>
      </c>
      <c r="D22" s="53"/>
      <c r="E22" s="53"/>
      <c r="F22" s="54">
        <v>9687</v>
      </c>
      <c r="G22" s="55">
        <f t="shared" si="0"/>
        <v>1.1634568612967733</v>
      </c>
      <c r="H22" s="54">
        <v>9308</v>
      </c>
      <c r="I22" s="55">
        <f t="shared" si="1"/>
        <v>4.0717662226042117</v>
      </c>
    </row>
    <row r="23" spans="1:26" ht="18" customHeight="1">
      <c r="A23" s="93"/>
      <c r="B23" s="93"/>
      <c r="C23" s="53" t="s">
        <v>6</v>
      </c>
      <c r="D23" s="53"/>
      <c r="E23" s="53"/>
      <c r="F23" s="54">
        <v>121069</v>
      </c>
      <c r="G23" s="55">
        <f t="shared" si="0"/>
        <v>14.540988824232379</v>
      </c>
      <c r="H23" s="54">
        <v>100260</v>
      </c>
      <c r="I23" s="55">
        <f t="shared" si="1"/>
        <v>20.755036904049472</v>
      </c>
    </row>
    <row r="24" spans="1:26" ht="18" customHeight="1">
      <c r="A24" s="93"/>
      <c r="B24" s="93"/>
      <c r="C24" s="53" t="s">
        <v>31</v>
      </c>
      <c r="D24" s="53"/>
      <c r="E24" s="53"/>
      <c r="F24" s="54">
        <v>3348</v>
      </c>
      <c r="G24" s="55">
        <f t="shared" si="0"/>
        <v>0.40211144540328247</v>
      </c>
      <c r="H24" s="54">
        <v>2113</v>
      </c>
      <c r="I24" s="55">
        <f t="shared" si="1"/>
        <v>58.4477046852816</v>
      </c>
    </row>
    <row r="25" spans="1:26" ht="18" customHeight="1">
      <c r="A25" s="93"/>
      <c r="B25" s="93"/>
      <c r="C25" s="53" t="s">
        <v>7</v>
      </c>
      <c r="D25" s="53"/>
      <c r="E25" s="53"/>
      <c r="F25" s="54">
        <v>83509</v>
      </c>
      <c r="G25" s="55">
        <f t="shared" si="0"/>
        <v>10.029846085478708</v>
      </c>
      <c r="H25" s="54">
        <v>41868</v>
      </c>
      <c r="I25" s="55">
        <f t="shared" si="1"/>
        <v>99.457819814655579</v>
      </c>
    </row>
    <row r="26" spans="1:26" ht="18" customHeight="1">
      <c r="A26" s="93"/>
      <c r="B26" s="93"/>
      <c r="C26" s="53" t="s">
        <v>8</v>
      </c>
      <c r="D26" s="53"/>
      <c r="E26" s="53"/>
      <c r="F26" s="54">
        <v>123280</v>
      </c>
      <c r="G26" s="55">
        <f t="shared" si="0"/>
        <v>14.806540916761248</v>
      </c>
      <c r="H26" s="54">
        <v>111908</v>
      </c>
      <c r="I26" s="55">
        <f t="shared" si="1"/>
        <v>10.161918718947716</v>
      </c>
    </row>
    <row r="27" spans="1:26" ht="18" customHeight="1">
      <c r="A27" s="93"/>
      <c r="B27" s="93"/>
      <c r="C27" s="53" t="s">
        <v>9</v>
      </c>
      <c r="D27" s="53"/>
      <c r="E27" s="53"/>
      <c r="F27" s="54">
        <f>SUM(F9,F20:F26)</f>
        <v>832605</v>
      </c>
      <c r="G27" s="55">
        <f>F27/$F$27*100</f>
        <v>100</v>
      </c>
      <c r="H27" s="54">
        <f>SUM(H9,H20:H26)</f>
        <v>746423</v>
      </c>
      <c r="I27" s="55">
        <f t="shared" si="1"/>
        <v>11.546000056268358</v>
      </c>
    </row>
    <row r="28" spans="1:26" ht="18" customHeight="1">
      <c r="A28" s="93"/>
      <c r="B28" s="93" t="s">
        <v>88</v>
      </c>
      <c r="C28" s="61" t="s">
        <v>10</v>
      </c>
      <c r="D28" s="53"/>
      <c r="E28" s="53"/>
      <c r="F28" s="54">
        <v>313742</v>
      </c>
      <c r="G28" s="55">
        <f>F28/$F$45*100</f>
        <v>37.681974045315606</v>
      </c>
      <c r="H28" s="54">
        <v>312643</v>
      </c>
      <c r="I28" s="55">
        <f>(F28/H28-1)*100</f>
        <v>0.35151914483932956</v>
      </c>
    </row>
    <row r="29" spans="1:26" ht="18" customHeight="1">
      <c r="A29" s="93"/>
      <c r="B29" s="93"/>
      <c r="C29" s="63"/>
      <c r="D29" s="53" t="s">
        <v>11</v>
      </c>
      <c r="E29" s="53"/>
      <c r="F29" s="54">
        <v>177593</v>
      </c>
      <c r="G29" s="55">
        <f t="shared" ref="G29:G44" si="2">F29/$F$45*100</f>
        <v>21.329802247164022</v>
      </c>
      <c r="H29" s="54">
        <v>177972</v>
      </c>
      <c r="I29" s="55">
        <f t="shared" ref="I29:I45" si="3">(F29/H29-1)*100</f>
        <v>-0.21295484682983812</v>
      </c>
    </row>
    <row r="30" spans="1:26" ht="18" customHeight="1">
      <c r="A30" s="93"/>
      <c r="B30" s="93"/>
      <c r="C30" s="63"/>
      <c r="D30" s="53" t="s">
        <v>32</v>
      </c>
      <c r="E30" s="53"/>
      <c r="F30" s="54">
        <v>26081</v>
      </c>
      <c r="G30" s="55">
        <f t="shared" si="2"/>
        <v>3.13245776808931</v>
      </c>
      <c r="H30" s="54">
        <v>29545</v>
      </c>
      <c r="I30" s="55">
        <f t="shared" si="3"/>
        <v>-11.724488069047212</v>
      </c>
    </row>
    <row r="31" spans="1:26" ht="18" customHeight="1">
      <c r="A31" s="93"/>
      <c r="B31" s="93"/>
      <c r="C31" s="62"/>
      <c r="D31" s="53" t="s">
        <v>12</v>
      </c>
      <c r="E31" s="53"/>
      <c r="F31" s="54">
        <v>110068</v>
      </c>
      <c r="G31" s="55">
        <f t="shared" si="2"/>
        <v>13.219714030062274</v>
      </c>
      <c r="H31" s="54">
        <v>105126</v>
      </c>
      <c r="I31" s="55">
        <f t="shared" si="3"/>
        <v>4.7010254361433024</v>
      </c>
    </row>
    <row r="32" spans="1:26" ht="18" customHeight="1">
      <c r="A32" s="93"/>
      <c r="B32" s="93"/>
      <c r="C32" s="61" t="s">
        <v>13</v>
      </c>
      <c r="D32" s="53"/>
      <c r="E32" s="53"/>
      <c r="F32" s="54">
        <v>339039</v>
      </c>
      <c r="G32" s="55">
        <f t="shared" si="2"/>
        <v>40.720269515556595</v>
      </c>
      <c r="H32" s="54">
        <v>329325</v>
      </c>
      <c r="I32" s="55">
        <f t="shared" si="3"/>
        <v>2.9496697790936111</v>
      </c>
    </row>
    <row r="33" spans="1:9" ht="18" customHeight="1">
      <c r="A33" s="93"/>
      <c r="B33" s="93"/>
      <c r="C33" s="63"/>
      <c r="D33" s="53" t="s">
        <v>14</v>
      </c>
      <c r="E33" s="53"/>
      <c r="F33" s="54">
        <v>36236</v>
      </c>
      <c r="G33" s="55">
        <f t="shared" si="2"/>
        <v>4.3521237561628867</v>
      </c>
      <c r="H33" s="54">
        <v>35400</v>
      </c>
      <c r="I33" s="55">
        <f t="shared" si="3"/>
        <v>2.3615819209039657</v>
      </c>
    </row>
    <row r="34" spans="1:9" ht="18" customHeight="1">
      <c r="A34" s="93"/>
      <c r="B34" s="93"/>
      <c r="C34" s="63"/>
      <c r="D34" s="53" t="s">
        <v>33</v>
      </c>
      <c r="E34" s="53"/>
      <c r="F34" s="54">
        <v>6680</v>
      </c>
      <c r="G34" s="55">
        <f t="shared" si="2"/>
        <v>0.80230121125863996</v>
      </c>
      <c r="H34" s="54">
        <v>6182</v>
      </c>
      <c r="I34" s="55">
        <f t="shared" si="3"/>
        <v>8.0556454221934573</v>
      </c>
    </row>
    <row r="35" spans="1:9" ht="18" customHeight="1">
      <c r="A35" s="93"/>
      <c r="B35" s="93"/>
      <c r="C35" s="63"/>
      <c r="D35" s="53" t="s">
        <v>34</v>
      </c>
      <c r="E35" s="53"/>
      <c r="F35" s="54">
        <v>227948</v>
      </c>
      <c r="G35" s="55">
        <f t="shared" si="2"/>
        <v>27.377688099398874</v>
      </c>
      <c r="H35" s="54">
        <v>214386</v>
      </c>
      <c r="I35" s="55">
        <f t="shared" si="3"/>
        <v>6.3259727780731856</v>
      </c>
    </row>
    <row r="36" spans="1:9" ht="18" customHeight="1">
      <c r="A36" s="93"/>
      <c r="B36" s="93"/>
      <c r="C36" s="63"/>
      <c r="D36" s="53" t="s">
        <v>35</v>
      </c>
      <c r="E36" s="53"/>
      <c r="F36" s="54">
        <v>12475</v>
      </c>
      <c r="G36" s="55">
        <f t="shared" si="2"/>
        <v>1.4983095225226848</v>
      </c>
      <c r="H36" s="54">
        <v>13603</v>
      </c>
      <c r="I36" s="55">
        <f t="shared" si="3"/>
        <v>-8.2922884657796061</v>
      </c>
    </row>
    <row r="37" spans="1:9" ht="18" customHeight="1">
      <c r="A37" s="93"/>
      <c r="B37" s="93"/>
      <c r="C37" s="63"/>
      <c r="D37" s="53" t="s">
        <v>15</v>
      </c>
      <c r="E37" s="53"/>
      <c r="F37" s="54">
        <v>6199</v>
      </c>
      <c r="G37" s="55">
        <f t="shared" si="2"/>
        <v>0.7445307198491482</v>
      </c>
      <c r="H37" s="54">
        <v>4009</v>
      </c>
      <c r="I37" s="55">
        <f t="shared" si="3"/>
        <v>54.627089049638315</v>
      </c>
    </row>
    <row r="38" spans="1:9" ht="18" customHeight="1">
      <c r="A38" s="93"/>
      <c r="B38" s="93"/>
      <c r="C38" s="62"/>
      <c r="D38" s="53" t="s">
        <v>36</v>
      </c>
      <c r="E38" s="53"/>
      <c r="F38" s="54">
        <v>49300</v>
      </c>
      <c r="G38" s="55">
        <f t="shared" si="2"/>
        <v>5.9211751070435561</v>
      </c>
      <c r="H38" s="54">
        <v>55546</v>
      </c>
      <c r="I38" s="55">
        <f t="shared" si="3"/>
        <v>-11.244734094264208</v>
      </c>
    </row>
    <row r="39" spans="1:9" ht="18" customHeight="1">
      <c r="A39" s="93"/>
      <c r="B39" s="93"/>
      <c r="C39" s="61" t="s">
        <v>16</v>
      </c>
      <c r="D39" s="53"/>
      <c r="E39" s="53"/>
      <c r="F39" s="54">
        <v>179824</v>
      </c>
      <c r="G39" s="55">
        <f t="shared" si="2"/>
        <v>21.597756439127796</v>
      </c>
      <c r="H39" s="54">
        <v>104455</v>
      </c>
      <c r="I39" s="55">
        <f t="shared" si="3"/>
        <v>72.154516298884701</v>
      </c>
    </row>
    <row r="40" spans="1:9" ht="18" customHeight="1">
      <c r="A40" s="93"/>
      <c r="B40" s="93"/>
      <c r="C40" s="63"/>
      <c r="D40" s="61" t="s">
        <v>17</v>
      </c>
      <c r="E40" s="53"/>
      <c r="F40" s="54">
        <v>161641</v>
      </c>
      <c r="G40" s="55">
        <f t="shared" si="2"/>
        <v>19.413887737882909</v>
      </c>
      <c r="H40" s="54">
        <v>86350</v>
      </c>
      <c r="I40" s="55">
        <f t="shared" si="3"/>
        <v>87.192819918934575</v>
      </c>
    </row>
    <row r="41" spans="1:9" ht="18" customHeight="1">
      <c r="A41" s="93"/>
      <c r="B41" s="93"/>
      <c r="C41" s="63"/>
      <c r="D41" s="63"/>
      <c r="E41" s="57" t="s">
        <v>91</v>
      </c>
      <c r="F41" s="54">
        <v>103121</v>
      </c>
      <c r="G41" s="55">
        <f t="shared" si="2"/>
        <v>12.385344791347638</v>
      </c>
      <c r="H41" s="54">
        <v>49468</v>
      </c>
      <c r="I41" s="58">
        <f t="shared" si="3"/>
        <v>108.46001455486376</v>
      </c>
    </row>
    <row r="42" spans="1:9" ht="18" customHeight="1">
      <c r="A42" s="93"/>
      <c r="B42" s="93"/>
      <c r="C42" s="63"/>
      <c r="D42" s="62"/>
      <c r="E42" s="47" t="s">
        <v>37</v>
      </c>
      <c r="F42" s="54">
        <v>58520</v>
      </c>
      <c r="G42" s="55">
        <f t="shared" si="2"/>
        <v>7.0285429465352722</v>
      </c>
      <c r="H42" s="54">
        <v>36882</v>
      </c>
      <c r="I42" s="58">
        <f t="shared" si="3"/>
        <v>58.66818502250419</v>
      </c>
    </row>
    <row r="43" spans="1:9" ht="18" customHeight="1">
      <c r="A43" s="93"/>
      <c r="B43" s="93"/>
      <c r="C43" s="63"/>
      <c r="D43" s="53" t="s">
        <v>38</v>
      </c>
      <c r="E43" s="53"/>
      <c r="F43" s="54">
        <v>18182</v>
      </c>
      <c r="G43" s="55">
        <f t="shared" si="2"/>
        <v>2.1837485962731424</v>
      </c>
      <c r="H43" s="54">
        <v>18105</v>
      </c>
      <c r="I43" s="58">
        <f t="shared" si="3"/>
        <v>0.42529687931509574</v>
      </c>
    </row>
    <row r="44" spans="1:9" ht="18" customHeight="1">
      <c r="A44" s="93"/>
      <c r="B44" s="93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3"/>
        <v>#DIV/0!</v>
      </c>
    </row>
    <row r="45" spans="1:9" ht="18" customHeight="1">
      <c r="A45" s="93"/>
      <c r="B45" s="93"/>
      <c r="C45" s="47" t="s">
        <v>18</v>
      </c>
      <c r="D45" s="47"/>
      <c r="E45" s="47"/>
      <c r="F45" s="54">
        <f>SUM(F28,F32,F39)</f>
        <v>832605</v>
      </c>
      <c r="G45" s="55">
        <f>F45/$F$45*100</f>
        <v>100</v>
      </c>
      <c r="H45" s="54">
        <f>SUM(H28,H32,H39)</f>
        <v>746423</v>
      </c>
      <c r="I45" s="55">
        <f t="shared" si="3"/>
        <v>11.546000056268358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1F37-1C3E-400B-988E-E41D0516EC3E}">
  <sheetPr>
    <pageSetUpPr fitToPage="1"/>
  </sheetPr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D2" sqref="D2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261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227</v>
      </c>
      <c r="B5" s="12"/>
      <c r="C5" s="12"/>
      <c r="D5" s="12"/>
      <c r="K5" s="15"/>
      <c r="O5" s="15" t="s">
        <v>47</v>
      </c>
    </row>
    <row r="6" spans="1:25" ht="16" customHeight="1">
      <c r="A6" s="111" t="s">
        <v>48</v>
      </c>
      <c r="B6" s="102"/>
      <c r="C6" s="102"/>
      <c r="D6" s="102"/>
      <c r="E6" s="102"/>
      <c r="F6" s="112" t="s">
        <v>238</v>
      </c>
      <c r="G6" s="112"/>
      <c r="H6" s="112" t="s">
        <v>239</v>
      </c>
      <c r="I6" s="112"/>
      <c r="J6" s="112" t="s">
        <v>240</v>
      </c>
      <c r="K6" s="112"/>
      <c r="L6" s="112" t="s">
        <v>241</v>
      </c>
      <c r="M6" s="112"/>
      <c r="N6" s="112" t="s">
        <v>242</v>
      </c>
      <c r="O6" s="112"/>
    </row>
    <row r="7" spans="1:25" ht="16" customHeight="1">
      <c r="A7" s="102"/>
      <c r="B7" s="102"/>
      <c r="C7" s="102"/>
      <c r="D7" s="102"/>
      <c r="E7" s="102"/>
      <c r="F7" s="51" t="s">
        <v>228</v>
      </c>
      <c r="G7" s="51" t="s">
        <v>223</v>
      </c>
      <c r="H7" s="51" t="s">
        <v>228</v>
      </c>
      <c r="I7" s="51" t="s">
        <v>223</v>
      </c>
      <c r="J7" s="51" t="s">
        <v>228</v>
      </c>
      <c r="K7" s="51" t="s">
        <v>223</v>
      </c>
      <c r="L7" s="51" t="s">
        <v>228</v>
      </c>
      <c r="M7" s="51" t="s">
        <v>223</v>
      </c>
      <c r="N7" s="51" t="s">
        <v>228</v>
      </c>
      <c r="O7" s="51" t="s">
        <v>223</v>
      </c>
    </row>
    <row r="8" spans="1:25" ht="16" customHeight="1">
      <c r="A8" s="97" t="s">
        <v>82</v>
      </c>
      <c r="B8" s="61" t="s">
        <v>49</v>
      </c>
      <c r="C8" s="53"/>
      <c r="D8" s="53"/>
      <c r="E8" s="66" t="s">
        <v>40</v>
      </c>
      <c r="F8" s="54">
        <v>3459.2</v>
      </c>
      <c r="G8" s="54">
        <v>3879</v>
      </c>
      <c r="H8" s="54">
        <v>1172.7</v>
      </c>
      <c r="I8" s="54">
        <v>1194.2</v>
      </c>
      <c r="J8" s="54">
        <v>115.2</v>
      </c>
      <c r="K8" s="54">
        <v>114.1</v>
      </c>
      <c r="L8" s="54"/>
      <c r="M8" s="54"/>
      <c r="N8" s="54">
        <v>3451</v>
      </c>
      <c r="O8" s="54">
        <v>3361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97"/>
      <c r="B9" s="63"/>
      <c r="C9" s="53" t="s">
        <v>50</v>
      </c>
      <c r="D9" s="53"/>
      <c r="E9" s="66" t="s">
        <v>41</v>
      </c>
      <c r="F9" s="54">
        <v>3459.2</v>
      </c>
      <c r="G9" s="54">
        <v>3879</v>
      </c>
      <c r="H9" s="54">
        <v>1172.7</v>
      </c>
      <c r="I9" s="54">
        <v>1194.2</v>
      </c>
      <c r="J9" s="54">
        <v>115.2</v>
      </c>
      <c r="K9" s="54">
        <v>114.1</v>
      </c>
      <c r="L9" s="54"/>
      <c r="M9" s="54"/>
      <c r="N9" s="54">
        <v>3451</v>
      </c>
      <c r="O9" s="54">
        <v>3361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97"/>
      <c r="B10" s="62"/>
      <c r="C10" s="53" t="s">
        <v>51</v>
      </c>
      <c r="D10" s="53"/>
      <c r="E10" s="66" t="s">
        <v>42</v>
      </c>
      <c r="F10" s="54">
        <v>0</v>
      </c>
      <c r="G10" s="54">
        <v>0</v>
      </c>
      <c r="H10" s="54">
        <v>0</v>
      </c>
      <c r="I10" s="54">
        <v>0</v>
      </c>
      <c r="J10" s="67">
        <v>0</v>
      </c>
      <c r="K10" s="67">
        <v>0</v>
      </c>
      <c r="L10" s="54"/>
      <c r="M10" s="54"/>
      <c r="N10" s="54">
        <v>0</v>
      </c>
      <c r="O10" s="54"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97"/>
      <c r="B11" s="61" t="s">
        <v>52</v>
      </c>
      <c r="C11" s="53"/>
      <c r="D11" s="53"/>
      <c r="E11" s="66" t="s">
        <v>43</v>
      </c>
      <c r="F11" s="54">
        <v>3109.4</v>
      </c>
      <c r="G11" s="54">
        <v>3118.7</v>
      </c>
      <c r="H11" s="54">
        <v>1278.9000000000001</v>
      </c>
      <c r="I11" s="54">
        <v>1231.7</v>
      </c>
      <c r="J11" s="54">
        <v>29</v>
      </c>
      <c r="K11" s="54">
        <v>47.3</v>
      </c>
      <c r="L11" s="54"/>
      <c r="M11" s="54"/>
      <c r="N11" s="54">
        <v>3302</v>
      </c>
      <c r="O11" s="54">
        <v>3312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97"/>
      <c r="B12" s="63"/>
      <c r="C12" s="53" t="s">
        <v>53</v>
      </c>
      <c r="D12" s="53"/>
      <c r="E12" s="66" t="s">
        <v>44</v>
      </c>
      <c r="F12" s="54">
        <v>2940</v>
      </c>
      <c r="G12" s="54">
        <v>3118.7</v>
      </c>
      <c r="H12" s="54">
        <v>1278.9000000000001</v>
      </c>
      <c r="I12" s="54">
        <v>1231.7</v>
      </c>
      <c r="J12" s="54">
        <v>29</v>
      </c>
      <c r="K12" s="54">
        <v>47.3</v>
      </c>
      <c r="L12" s="54"/>
      <c r="M12" s="54"/>
      <c r="N12" s="54">
        <v>3302</v>
      </c>
      <c r="O12" s="54">
        <v>3312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97"/>
      <c r="B13" s="62"/>
      <c r="C13" s="53" t="s">
        <v>54</v>
      </c>
      <c r="D13" s="53"/>
      <c r="E13" s="66" t="s">
        <v>45</v>
      </c>
      <c r="F13" s="54">
        <v>169.4</v>
      </c>
      <c r="G13" s="54">
        <v>0</v>
      </c>
      <c r="H13" s="67">
        <v>0</v>
      </c>
      <c r="I13" s="67">
        <v>0</v>
      </c>
      <c r="J13" s="67">
        <v>0</v>
      </c>
      <c r="K13" s="67">
        <v>0</v>
      </c>
      <c r="L13" s="54"/>
      <c r="M13" s="54"/>
      <c r="N13" s="54">
        <v>0</v>
      </c>
      <c r="O13" s="54"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97"/>
      <c r="B14" s="53" t="s">
        <v>55</v>
      </c>
      <c r="C14" s="53"/>
      <c r="D14" s="53"/>
      <c r="E14" s="66" t="s">
        <v>96</v>
      </c>
      <c r="F14" s="54">
        <f t="shared" ref="F14:O15" si="0">F9-F12</f>
        <v>519.19999999999982</v>
      </c>
      <c r="G14" s="54">
        <f t="shared" si="0"/>
        <v>760.30000000000018</v>
      </c>
      <c r="H14" s="54">
        <f t="shared" si="0"/>
        <v>-106.20000000000005</v>
      </c>
      <c r="I14" s="54">
        <f t="shared" si="0"/>
        <v>-37.5</v>
      </c>
      <c r="J14" s="54">
        <f t="shared" si="0"/>
        <v>86.2</v>
      </c>
      <c r="K14" s="54">
        <f t="shared" si="0"/>
        <v>66.8</v>
      </c>
      <c r="L14" s="54">
        <f t="shared" si="0"/>
        <v>0</v>
      </c>
      <c r="M14" s="54">
        <f t="shared" si="0"/>
        <v>0</v>
      </c>
      <c r="N14" s="54">
        <f t="shared" si="0"/>
        <v>149</v>
      </c>
      <c r="O14" s="54">
        <f t="shared" si="0"/>
        <v>49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97"/>
      <c r="B15" s="53" t="s">
        <v>56</v>
      </c>
      <c r="C15" s="53"/>
      <c r="D15" s="53"/>
      <c r="E15" s="66" t="s">
        <v>97</v>
      </c>
      <c r="F15" s="54">
        <f t="shared" si="0"/>
        <v>-169.4</v>
      </c>
      <c r="G15" s="54">
        <f t="shared" si="0"/>
        <v>0</v>
      </c>
      <c r="H15" s="54">
        <f t="shared" si="0"/>
        <v>0</v>
      </c>
      <c r="I15" s="54">
        <f t="shared" si="0"/>
        <v>0</v>
      </c>
      <c r="J15" s="54">
        <f t="shared" si="0"/>
        <v>0</v>
      </c>
      <c r="K15" s="54">
        <f t="shared" si="0"/>
        <v>0</v>
      </c>
      <c r="L15" s="54">
        <f t="shared" si="0"/>
        <v>0</v>
      </c>
      <c r="M15" s="54">
        <f t="shared" si="0"/>
        <v>0</v>
      </c>
      <c r="N15" s="54">
        <f t="shared" si="0"/>
        <v>0</v>
      </c>
      <c r="O15" s="54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97"/>
      <c r="B16" s="53" t="s">
        <v>57</v>
      </c>
      <c r="C16" s="53"/>
      <c r="D16" s="53"/>
      <c r="E16" s="66" t="s">
        <v>98</v>
      </c>
      <c r="F16" s="54">
        <f t="shared" ref="F16:O16" si="1">F8-F11</f>
        <v>349.79999999999973</v>
      </c>
      <c r="G16" s="54">
        <f t="shared" si="1"/>
        <v>760.30000000000018</v>
      </c>
      <c r="H16" s="54">
        <f t="shared" si="1"/>
        <v>-106.20000000000005</v>
      </c>
      <c r="I16" s="54">
        <f t="shared" si="1"/>
        <v>-37.5</v>
      </c>
      <c r="J16" s="54">
        <f t="shared" si="1"/>
        <v>86.2</v>
      </c>
      <c r="K16" s="54">
        <f t="shared" si="1"/>
        <v>66.8</v>
      </c>
      <c r="L16" s="54">
        <f t="shared" si="1"/>
        <v>0</v>
      </c>
      <c r="M16" s="54">
        <f t="shared" si="1"/>
        <v>0</v>
      </c>
      <c r="N16" s="54">
        <f t="shared" si="1"/>
        <v>149</v>
      </c>
      <c r="O16" s="54">
        <f t="shared" si="1"/>
        <v>49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97"/>
      <c r="B17" s="53" t="s">
        <v>58</v>
      </c>
      <c r="C17" s="53"/>
      <c r="D17" s="53"/>
      <c r="E17" s="51"/>
      <c r="F17" s="54">
        <v>0</v>
      </c>
      <c r="G17" s="54">
        <v>0</v>
      </c>
      <c r="H17" s="67">
        <v>5769.3</v>
      </c>
      <c r="I17" s="67">
        <v>5642.6</v>
      </c>
      <c r="J17" s="54">
        <v>0</v>
      </c>
      <c r="K17" s="54">
        <v>0</v>
      </c>
      <c r="L17" s="54"/>
      <c r="M17" s="54"/>
      <c r="N17" s="67"/>
      <c r="O17" s="67"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97"/>
      <c r="B18" s="53" t="s">
        <v>59</v>
      </c>
      <c r="C18" s="53"/>
      <c r="D18" s="53"/>
      <c r="E18" s="51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/>
      <c r="M18" s="68"/>
      <c r="N18" s="68"/>
      <c r="O18" s="68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97" t="s">
        <v>83</v>
      </c>
      <c r="B19" s="61" t="s">
        <v>60</v>
      </c>
      <c r="C19" s="53"/>
      <c r="D19" s="53"/>
      <c r="E19" s="66"/>
      <c r="F19" s="54">
        <v>265.5</v>
      </c>
      <c r="G19" s="54">
        <v>265.5</v>
      </c>
      <c r="H19" s="54">
        <v>813.5</v>
      </c>
      <c r="I19" s="54">
        <v>903.4</v>
      </c>
      <c r="J19" s="54">
        <v>0</v>
      </c>
      <c r="K19" s="54">
        <v>0</v>
      </c>
      <c r="L19" s="54"/>
      <c r="M19" s="54"/>
      <c r="N19" s="54">
        <v>3204</v>
      </c>
      <c r="O19" s="54">
        <v>2551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97"/>
      <c r="B20" s="62"/>
      <c r="C20" s="53" t="s">
        <v>61</v>
      </c>
      <c r="D20" s="53"/>
      <c r="E20" s="66"/>
      <c r="F20" s="54">
        <v>0</v>
      </c>
      <c r="G20" s="54">
        <v>0</v>
      </c>
      <c r="H20" s="54">
        <v>634</v>
      </c>
      <c r="I20" s="54">
        <v>263</v>
      </c>
      <c r="J20" s="54">
        <v>0</v>
      </c>
      <c r="K20" s="54">
        <v>0</v>
      </c>
      <c r="L20" s="54"/>
      <c r="M20" s="54"/>
      <c r="N20" s="54">
        <v>760</v>
      </c>
      <c r="O20" s="54">
        <v>707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97"/>
      <c r="B21" s="53" t="s">
        <v>62</v>
      </c>
      <c r="C21" s="53"/>
      <c r="D21" s="53"/>
      <c r="E21" s="66" t="s">
        <v>99</v>
      </c>
      <c r="F21" s="54">
        <v>265.5</v>
      </c>
      <c r="G21" s="54">
        <v>265.5</v>
      </c>
      <c r="H21" s="54">
        <v>813.5</v>
      </c>
      <c r="I21" s="54">
        <v>903.4</v>
      </c>
      <c r="J21" s="54">
        <v>0</v>
      </c>
      <c r="K21" s="54">
        <v>0</v>
      </c>
      <c r="L21" s="54"/>
      <c r="M21" s="54"/>
      <c r="N21" s="54">
        <v>3204</v>
      </c>
      <c r="O21" s="54">
        <v>2551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97"/>
      <c r="B22" s="61" t="s">
        <v>63</v>
      </c>
      <c r="C22" s="53"/>
      <c r="D22" s="53"/>
      <c r="E22" s="66" t="s">
        <v>100</v>
      </c>
      <c r="F22" s="54">
        <v>2299</v>
      </c>
      <c r="G22" s="54">
        <v>1846.7</v>
      </c>
      <c r="H22" s="54">
        <v>1270.8</v>
      </c>
      <c r="I22" s="54">
        <v>957</v>
      </c>
      <c r="J22" s="54">
        <v>50</v>
      </c>
      <c r="K22" s="54">
        <v>50</v>
      </c>
      <c r="L22" s="54"/>
      <c r="M22" s="54"/>
      <c r="N22" s="54">
        <v>3675</v>
      </c>
      <c r="O22" s="54">
        <v>3064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97"/>
      <c r="B23" s="62" t="s">
        <v>64</v>
      </c>
      <c r="C23" s="53" t="s">
        <v>65</v>
      </c>
      <c r="D23" s="53"/>
      <c r="E23" s="66"/>
      <c r="F23" s="54">
        <v>945.7</v>
      </c>
      <c r="G23" s="54">
        <v>759.5</v>
      </c>
      <c r="H23" s="54">
        <v>216.3</v>
      </c>
      <c r="I23" s="54">
        <v>232</v>
      </c>
      <c r="J23" s="54">
        <v>0</v>
      </c>
      <c r="K23" s="54">
        <v>0</v>
      </c>
      <c r="L23" s="54"/>
      <c r="M23" s="54"/>
      <c r="N23" s="54">
        <v>516</v>
      </c>
      <c r="O23" s="54">
        <v>677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97"/>
      <c r="B24" s="53" t="s">
        <v>101</v>
      </c>
      <c r="C24" s="53"/>
      <c r="D24" s="53"/>
      <c r="E24" s="66" t="s">
        <v>102</v>
      </c>
      <c r="F24" s="54">
        <f>F21-F22</f>
        <v>-2033.5</v>
      </c>
      <c r="G24" s="54">
        <f>G21-G22</f>
        <v>-1581.2</v>
      </c>
      <c r="H24" s="54">
        <f>H21-H22</f>
        <v>-457.29999999999995</v>
      </c>
      <c r="I24" s="54">
        <f>I21-I22</f>
        <v>-53.600000000000023</v>
      </c>
      <c r="J24" s="54">
        <f t="shared" ref="J24:O24" si="2">J21-J22</f>
        <v>-50</v>
      </c>
      <c r="K24" s="54">
        <f t="shared" si="2"/>
        <v>-50</v>
      </c>
      <c r="L24" s="54">
        <f t="shared" si="2"/>
        <v>0</v>
      </c>
      <c r="M24" s="54">
        <f t="shared" si="2"/>
        <v>0</v>
      </c>
      <c r="N24" s="54">
        <f t="shared" si="2"/>
        <v>-471</v>
      </c>
      <c r="O24" s="54">
        <f t="shared" si="2"/>
        <v>-513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97"/>
      <c r="B25" s="61" t="s">
        <v>66</v>
      </c>
      <c r="C25" s="61"/>
      <c r="D25" s="61"/>
      <c r="E25" s="109" t="s">
        <v>103</v>
      </c>
      <c r="F25" s="107">
        <v>2033.5</v>
      </c>
      <c r="G25" s="100">
        <v>1581.2</v>
      </c>
      <c r="H25" s="107">
        <v>457.3</v>
      </c>
      <c r="I25" s="100">
        <v>53.6</v>
      </c>
      <c r="J25" s="107">
        <v>50</v>
      </c>
      <c r="K25" s="100">
        <v>50</v>
      </c>
      <c r="L25" s="100"/>
      <c r="M25" s="100"/>
      <c r="N25" s="107">
        <v>471</v>
      </c>
      <c r="O25" s="100">
        <v>513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97"/>
      <c r="B26" s="79" t="s">
        <v>67</v>
      </c>
      <c r="C26" s="79"/>
      <c r="D26" s="79"/>
      <c r="E26" s="110"/>
      <c r="F26" s="108"/>
      <c r="G26" s="101"/>
      <c r="H26" s="108"/>
      <c r="I26" s="101"/>
      <c r="J26" s="108"/>
      <c r="K26" s="101"/>
      <c r="L26" s="101"/>
      <c r="M26" s="101"/>
      <c r="N26" s="108"/>
      <c r="O26" s="101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97"/>
      <c r="B27" s="53" t="s">
        <v>104</v>
      </c>
      <c r="C27" s="53"/>
      <c r="D27" s="53"/>
      <c r="E27" s="66" t="s">
        <v>105</v>
      </c>
      <c r="F27" s="54">
        <f>F24+F25</f>
        <v>0</v>
      </c>
      <c r="G27" s="54">
        <f>G24+G25</f>
        <v>0</v>
      </c>
      <c r="H27" s="54">
        <f t="shared" ref="H27:O27" si="3">H24+H25</f>
        <v>0</v>
      </c>
      <c r="I27" s="54">
        <f t="shared" si="3"/>
        <v>0</v>
      </c>
      <c r="J27" s="54">
        <f t="shared" si="3"/>
        <v>0</v>
      </c>
      <c r="K27" s="54">
        <f t="shared" si="3"/>
        <v>0</v>
      </c>
      <c r="L27" s="54">
        <f t="shared" si="3"/>
        <v>0</v>
      </c>
      <c r="M27" s="54">
        <f t="shared" si="3"/>
        <v>0</v>
      </c>
      <c r="N27" s="54">
        <f t="shared" si="3"/>
        <v>0</v>
      </c>
      <c r="O27" s="54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2" t="s">
        <v>68</v>
      </c>
      <c r="B30" s="102"/>
      <c r="C30" s="102"/>
      <c r="D30" s="102"/>
      <c r="E30" s="102"/>
      <c r="F30" s="103" t="s">
        <v>243</v>
      </c>
      <c r="G30" s="103"/>
      <c r="H30" s="103" t="s">
        <v>244</v>
      </c>
      <c r="I30" s="103"/>
      <c r="J30" s="103" t="s">
        <v>245</v>
      </c>
      <c r="K30" s="103"/>
      <c r="L30" s="104" t="s">
        <v>246</v>
      </c>
      <c r="M30" s="104"/>
      <c r="N30" s="105" t="s">
        <v>247</v>
      </c>
      <c r="O30" s="106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2"/>
      <c r="B31" s="102"/>
      <c r="C31" s="102"/>
      <c r="D31" s="102"/>
      <c r="E31" s="102"/>
      <c r="F31" s="51" t="s">
        <v>228</v>
      </c>
      <c r="G31" s="51" t="s">
        <v>223</v>
      </c>
      <c r="H31" s="51" t="s">
        <v>228</v>
      </c>
      <c r="I31" s="51" t="s">
        <v>223</v>
      </c>
      <c r="J31" s="51" t="s">
        <v>228</v>
      </c>
      <c r="K31" s="51" t="s">
        <v>223</v>
      </c>
      <c r="L31" s="51" t="s">
        <v>228</v>
      </c>
      <c r="M31" s="51" t="s">
        <v>223</v>
      </c>
      <c r="N31" s="51" t="s">
        <v>228</v>
      </c>
      <c r="O31" s="51" t="s">
        <v>223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97" t="s">
        <v>84</v>
      </c>
      <c r="B32" s="61" t="s">
        <v>49</v>
      </c>
      <c r="C32" s="53"/>
      <c r="D32" s="53"/>
      <c r="E32" s="66" t="s">
        <v>40</v>
      </c>
      <c r="F32" s="87">
        <v>417</v>
      </c>
      <c r="G32" s="87">
        <v>301</v>
      </c>
      <c r="H32" s="87">
        <v>42</v>
      </c>
      <c r="I32" s="87">
        <v>40</v>
      </c>
      <c r="J32" s="54">
        <v>30</v>
      </c>
      <c r="K32" s="54">
        <v>27</v>
      </c>
      <c r="L32" s="54"/>
      <c r="M32" s="54">
        <v>0</v>
      </c>
      <c r="N32" s="54"/>
      <c r="O32" s="54">
        <v>0</v>
      </c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98"/>
      <c r="B33" s="63"/>
      <c r="C33" s="61" t="s">
        <v>69</v>
      </c>
      <c r="D33" s="53"/>
      <c r="E33" s="66"/>
      <c r="F33" s="87">
        <v>299</v>
      </c>
      <c r="G33" s="87">
        <v>286</v>
      </c>
      <c r="H33" s="87">
        <v>42</v>
      </c>
      <c r="I33" s="87">
        <v>40</v>
      </c>
      <c r="J33" s="54">
        <v>30</v>
      </c>
      <c r="K33" s="54">
        <v>27</v>
      </c>
      <c r="L33" s="54"/>
      <c r="M33" s="54">
        <v>0</v>
      </c>
      <c r="N33" s="54"/>
      <c r="O33" s="54">
        <v>0</v>
      </c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98"/>
      <c r="B34" s="63"/>
      <c r="C34" s="62"/>
      <c r="D34" s="53" t="s">
        <v>70</v>
      </c>
      <c r="E34" s="66"/>
      <c r="F34" s="87">
        <v>299</v>
      </c>
      <c r="G34" s="87">
        <v>286</v>
      </c>
      <c r="H34" s="88">
        <v>0</v>
      </c>
      <c r="I34" s="88">
        <v>0</v>
      </c>
      <c r="J34" s="54">
        <v>0</v>
      </c>
      <c r="K34" s="54">
        <v>0</v>
      </c>
      <c r="L34" s="54"/>
      <c r="M34" s="54">
        <v>0</v>
      </c>
      <c r="N34" s="54"/>
      <c r="O34" s="54">
        <v>0</v>
      </c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98"/>
      <c r="B35" s="62"/>
      <c r="C35" s="53" t="s">
        <v>71</v>
      </c>
      <c r="D35" s="53"/>
      <c r="E35" s="66"/>
      <c r="F35" s="87">
        <v>118</v>
      </c>
      <c r="G35" s="87">
        <v>15</v>
      </c>
      <c r="H35" s="87">
        <v>0</v>
      </c>
      <c r="I35" s="87">
        <v>0</v>
      </c>
      <c r="J35" s="68">
        <v>0</v>
      </c>
      <c r="K35" s="68">
        <v>0</v>
      </c>
      <c r="L35" s="54"/>
      <c r="M35" s="54">
        <v>0</v>
      </c>
      <c r="N35" s="54"/>
      <c r="O35" s="54">
        <v>0</v>
      </c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98"/>
      <c r="B36" s="61" t="s">
        <v>52</v>
      </c>
      <c r="C36" s="53"/>
      <c r="D36" s="53"/>
      <c r="E36" s="66" t="s">
        <v>41</v>
      </c>
      <c r="F36" s="87">
        <v>683</v>
      </c>
      <c r="G36" s="87">
        <v>645</v>
      </c>
      <c r="H36" s="87">
        <v>3190</v>
      </c>
      <c r="I36" s="87">
        <v>796</v>
      </c>
      <c r="J36" s="54">
        <v>33</v>
      </c>
      <c r="K36" s="54">
        <v>106</v>
      </c>
      <c r="L36" s="54"/>
      <c r="M36" s="54">
        <v>0</v>
      </c>
      <c r="N36" s="54"/>
      <c r="O36" s="54">
        <v>0</v>
      </c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98"/>
      <c r="B37" s="63"/>
      <c r="C37" s="53" t="s">
        <v>72</v>
      </c>
      <c r="D37" s="53"/>
      <c r="E37" s="66"/>
      <c r="F37" s="87">
        <v>628</v>
      </c>
      <c r="G37" s="87">
        <v>607</v>
      </c>
      <c r="H37" s="87">
        <v>3189</v>
      </c>
      <c r="I37" s="87">
        <v>796</v>
      </c>
      <c r="J37" s="54">
        <v>33</v>
      </c>
      <c r="K37" s="54">
        <v>106</v>
      </c>
      <c r="L37" s="54"/>
      <c r="M37" s="54">
        <v>0</v>
      </c>
      <c r="N37" s="54"/>
      <c r="O37" s="54">
        <v>0</v>
      </c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98"/>
      <c r="B38" s="62"/>
      <c r="C38" s="53" t="s">
        <v>73</v>
      </c>
      <c r="D38" s="53"/>
      <c r="E38" s="66"/>
      <c r="F38" s="87">
        <v>55</v>
      </c>
      <c r="G38" s="87">
        <v>38</v>
      </c>
      <c r="H38" s="87">
        <v>1</v>
      </c>
      <c r="I38" s="87">
        <v>0</v>
      </c>
      <c r="J38" s="54">
        <v>0</v>
      </c>
      <c r="K38" s="68">
        <v>0</v>
      </c>
      <c r="L38" s="54"/>
      <c r="M38" s="54">
        <v>0</v>
      </c>
      <c r="N38" s="54"/>
      <c r="O38" s="54">
        <v>0</v>
      </c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98"/>
      <c r="B39" s="47" t="s">
        <v>74</v>
      </c>
      <c r="C39" s="47"/>
      <c r="D39" s="47"/>
      <c r="E39" s="66" t="s">
        <v>107</v>
      </c>
      <c r="F39" s="87">
        <f>F32-F36</f>
        <v>-266</v>
      </c>
      <c r="G39" s="87">
        <f>G32-G36</f>
        <v>-344</v>
      </c>
      <c r="H39" s="87">
        <f t="shared" ref="H39:I39" si="4">H32-H36</f>
        <v>-3148</v>
      </c>
      <c r="I39" s="87">
        <f t="shared" si="4"/>
        <v>-756</v>
      </c>
      <c r="J39" s="54">
        <v>-3</v>
      </c>
      <c r="K39" s="54">
        <v>-79</v>
      </c>
      <c r="L39" s="54">
        <v>0</v>
      </c>
      <c r="M39" s="54">
        <v>0</v>
      </c>
      <c r="N39" s="54">
        <v>0</v>
      </c>
      <c r="O39" s="54"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97" t="s">
        <v>85</v>
      </c>
      <c r="B40" s="61" t="s">
        <v>75</v>
      </c>
      <c r="C40" s="53"/>
      <c r="D40" s="53"/>
      <c r="E40" s="66" t="s">
        <v>43</v>
      </c>
      <c r="F40" s="87">
        <v>2879</v>
      </c>
      <c r="G40" s="87">
        <v>3891</v>
      </c>
      <c r="H40" s="87">
        <v>2037</v>
      </c>
      <c r="I40" s="87">
        <v>100</v>
      </c>
      <c r="J40" s="54">
        <v>2294</v>
      </c>
      <c r="K40" s="54">
        <v>2250</v>
      </c>
      <c r="L40" s="54">
        <v>12</v>
      </c>
      <c r="M40" s="54">
        <v>12</v>
      </c>
      <c r="N40" s="54">
        <v>111</v>
      </c>
      <c r="O40" s="54">
        <v>116</v>
      </c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99"/>
      <c r="B41" s="62"/>
      <c r="C41" s="53" t="s">
        <v>76</v>
      </c>
      <c r="D41" s="53"/>
      <c r="E41" s="66"/>
      <c r="F41" s="89">
        <v>1768</v>
      </c>
      <c r="G41" s="89">
        <v>2839</v>
      </c>
      <c r="H41" s="89">
        <v>2037</v>
      </c>
      <c r="I41" s="89">
        <v>100</v>
      </c>
      <c r="J41" s="54">
        <v>2294</v>
      </c>
      <c r="K41" s="54">
        <v>1717</v>
      </c>
      <c r="L41" s="54"/>
      <c r="M41" s="54">
        <v>0</v>
      </c>
      <c r="N41" s="54"/>
      <c r="O41" s="54">
        <v>0</v>
      </c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99"/>
      <c r="B42" s="61" t="s">
        <v>63</v>
      </c>
      <c r="C42" s="53"/>
      <c r="D42" s="53"/>
      <c r="E42" s="66" t="s">
        <v>44</v>
      </c>
      <c r="F42" s="87">
        <v>2879</v>
      </c>
      <c r="G42" s="87">
        <v>3879</v>
      </c>
      <c r="H42" s="87">
        <v>0</v>
      </c>
      <c r="I42" s="87">
        <v>0</v>
      </c>
      <c r="J42" s="54">
        <v>2995</v>
      </c>
      <c r="K42" s="54">
        <v>2518</v>
      </c>
      <c r="L42" s="54">
        <v>12</v>
      </c>
      <c r="M42" s="54">
        <v>12</v>
      </c>
      <c r="N42" s="54">
        <v>111</v>
      </c>
      <c r="O42" s="54">
        <v>116</v>
      </c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99"/>
      <c r="B43" s="62"/>
      <c r="C43" s="53" t="s">
        <v>77</v>
      </c>
      <c r="D43" s="53"/>
      <c r="E43" s="66"/>
      <c r="F43" s="87">
        <v>1644</v>
      </c>
      <c r="G43" s="87">
        <v>1718</v>
      </c>
      <c r="H43" s="87">
        <v>0</v>
      </c>
      <c r="I43" s="87">
        <v>0</v>
      </c>
      <c r="J43" s="68">
        <v>0</v>
      </c>
      <c r="K43" s="68">
        <v>0</v>
      </c>
      <c r="L43" s="54">
        <v>11</v>
      </c>
      <c r="M43" s="54">
        <v>11</v>
      </c>
      <c r="N43" s="54">
        <v>99</v>
      </c>
      <c r="O43" s="54">
        <v>102</v>
      </c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99"/>
      <c r="B44" s="53" t="s">
        <v>74</v>
      </c>
      <c r="C44" s="53"/>
      <c r="D44" s="53"/>
      <c r="E44" s="66" t="s">
        <v>108</v>
      </c>
      <c r="F44" s="89">
        <f>F40-F42</f>
        <v>0</v>
      </c>
      <c r="G44" s="89">
        <f>G40-G42</f>
        <v>12</v>
      </c>
      <c r="H44" s="89">
        <f t="shared" ref="H44:I44" si="5">H40-H42</f>
        <v>2037</v>
      </c>
      <c r="I44" s="89">
        <f t="shared" si="5"/>
        <v>100</v>
      </c>
      <c r="J44" s="68">
        <v>-701</v>
      </c>
      <c r="K44" s="68">
        <v>-268</v>
      </c>
      <c r="L44" s="68">
        <v>0</v>
      </c>
      <c r="M44" s="68">
        <v>0</v>
      </c>
      <c r="N44" s="68">
        <v>0</v>
      </c>
      <c r="O44" s="68"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97" t="s">
        <v>86</v>
      </c>
      <c r="B45" s="47" t="s">
        <v>78</v>
      </c>
      <c r="C45" s="47"/>
      <c r="D45" s="47"/>
      <c r="E45" s="66" t="s">
        <v>109</v>
      </c>
      <c r="F45" s="87">
        <f>F39+F44</f>
        <v>-266</v>
      </c>
      <c r="G45" s="87">
        <f>G39+G44</f>
        <v>-332</v>
      </c>
      <c r="H45" s="87">
        <f t="shared" ref="H45:I45" si="6">H39+H44</f>
        <v>-1111</v>
      </c>
      <c r="I45" s="87">
        <f t="shared" si="6"/>
        <v>-656</v>
      </c>
      <c r="J45" s="54">
        <v>-704</v>
      </c>
      <c r="K45" s="54">
        <v>-347</v>
      </c>
      <c r="L45" s="54">
        <v>0</v>
      </c>
      <c r="M45" s="54">
        <v>0</v>
      </c>
      <c r="N45" s="54">
        <v>0</v>
      </c>
      <c r="O45" s="54"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99"/>
      <c r="B46" s="53" t="s">
        <v>79</v>
      </c>
      <c r="C46" s="53"/>
      <c r="D46" s="53"/>
      <c r="E46" s="53"/>
      <c r="F46" s="90">
        <v>0</v>
      </c>
      <c r="G46" s="89">
        <v>0</v>
      </c>
      <c r="H46" s="89">
        <v>0</v>
      </c>
      <c r="I46" s="89">
        <v>0</v>
      </c>
      <c r="J46" s="68">
        <v>0</v>
      </c>
      <c r="K46" s="68">
        <v>0</v>
      </c>
      <c r="L46" s="54"/>
      <c r="M46" s="54">
        <v>0</v>
      </c>
      <c r="N46" s="68"/>
      <c r="O46" s="68">
        <v>0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99"/>
      <c r="B47" s="53" t="s">
        <v>80</v>
      </c>
      <c r="C47" s="53"/>
      <c r="D47" s="53"/>
      <c r="E47" s="53"/>
      <c r="F47" s="90">
        <v>0</v>
      </c>
      <c r="G47" s="87">
        <v>0</v>
      </c>
      <c r="H47" s="87">
        <v>0</v>
      </c>
      <c r="I47" s="87">
        <v>0</v>
      </c>
      <c r="J47" s="54">
        <v>0</v>
      </c>
      <c r="K47" s="54">
        <v>0</v>
      </c>
      <c r="L47" s="54"/>
      <c r="M47" s="54">
        <v>0</v>
      </c>
      <c r="N47" s="54"/>
      <c r="O47" s="54">
        <v>0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99"/>
      <c r="B48" s="53" t="s">
        <v>81</v>
      </c>
      <c r="C48" s="53"/>
      <c r="D48" s="53"/>
      <c r="E48" s="53"/>
      <c r="F48" s="90">
        <v>0</v>
      </c>
      <c r="G48" s="87">
        <v>0</v>
      </c>
      <c r="H48" s="87">
        <v>0</v>
      </c>
      <c r="I48" s="87">
        <v>0</v>
      </c>
      <c r="J48" s="54">
        <v>0</v>
      </c>
      <c r="K48" s="54">
        <v>0</v>
      </c>
      <c r="L48" s="54"/>
      <c r="M48" s="54">
        <v>0</v>
      </c>
      <c r="N48" s="54"/>
      <c r="O48" s="54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L6:M6"/>
    <mergeCell ref="N6:O6"/>
    <mergeCell ref="H25:H26"/>
    <mergeCell ref="A6:E7"/>
    <mergeCell ref="F6:G6"/>
    <mergeCell ref="H6:I6"/>
    <mergeCell ref="J6:K6"/>
    <mergeCell ref="A8:A18"/>
    <mergeCell ref="A19:A27"/>
    <mergeCell ref="E25:E26"/>
    <mergeCell ref="F25:F26"/>
    <mergeCell ref="G25:G2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  <mergeCell ref="I25:I26"/>
    <mergeCell ref="J25:J26"/>
    <mergeCell ref="K25:K26"/>
    <mergeCell ref="L25:L26"/>
    <mergeCell ref="M25:M26"/>
    <mergeCell ref="N25:N26"/>
  </mergeCells>
  <phoneticPr fontId="14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E2" sqref="E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262</v>
      </c>
      <c r="F1" s="1"/>
    </row>
    <row r="3" spans="1:9" ht="14">
      <c r="A3" s="10" t="s">
        <v>111</v>
      </c>
    </row>
    <row r="5" spans="1:9">
      <c r="A5" s="17" t="s">
        <v>229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9"/>
      <c r="F7" s="48" t="s">
        <v>220</v>
      </c>
      <c r="G7" s="48"/>
      <c r="H7" s="48" t="s">
        <v>230</v>
      </c>
      <c r="I7" s="69" t="s">
        <v>21</v>
      </c>
    </row>
    <row r="8" spans="1:9" ht="17.149999999999999" customHeight="1">
      <c r="A8" s="18"/>
      <c r="B8" s="19"/>
      <c r="C8" s="19"/>
      <c r="D8" s="19"/>
      <c r="E8" s="60"/>
      <c r="F8" s="51" t="s">
        <v>219</v>
      </c>
      <c r="G8" s="51" t="s">
        <v>2</v>
      </c>
      <c r="H8" s="51" t="s">
        <v>219</v>
      </c>
      <c r="I8" s="52"/>
    </row>
    <row r="9" spans="1:9" ht="18" customHeight="1">
      <c r="A9" s="93" t="s">
        <v>87</v>
      </c>
      <c r="B9" s="93" t="s">
        <v>89</v>
      </c>
      <c r="C9" s="61" t="s">
        <v>3</v>
      </c>
      <c r="D9" s="53"/>
      <c r="E9" s="53"/>
      <c r="F9" s="54">
        <v>225861</v>
      </c>
      <c r="G9" s="55">
        <f>F9/$F$27*100</f>
        <v>23.667788958783273</v>
      </c>
      <c r="H9" s="54">
        <v>224737</v>
      </c>
      <c r="I9" s="55">
        <f t="shared" ref="I9:I45" si="0">(F9/H9-1)*100</f>
        <v>0.50014016383594928</v>
      </c>
    </row>
    <row r="10" spans="1:9" ht="18" customHeight="1">
      <c r="A10" s="93"/>
      <c r="B10" s="93"/>
      <c r="C10" s="63"/>
      <c r="D10" s="61" t="s">
        <v>22</v>
      </c>
      <c r="E10" s="53"/>
      <c r="F10" s="54">
        <v>47999</v>
      </c>
      <c r="G10" s="55">
        <f t="shared" ref="G10:G27" si="1">F10/$F$27*100</f>
        <v>5.0297758454653003</v>
      </c>
      <c r="H10" s="54">
        <v>46569</v>
      </c>
      <c r="I10" s="55">
        <f t="shared" si="0"/>
        <v>3.0707122764070505</v>
      </c>
    </row>
    <row r="11" spans="1:9" ht="18" customHeight="1">
      <c r="A11" s="93"/>
      <c r="B11" s="93"/>
      <c r="C11" s="63"/>
      <c r="D11" s="63"/>
      <c r="E11" s="47" t="s">
        <v>23</v>
      </c>
      <c r="F11" s="54">
        <v>38672</v>
      </c>
      <c r="G11" s="55">
        <f t="shared" si="1"/>
        <v>4.0524071646458077</v>
      </c>
      <c r="H11" s="54">
        <v>37874</v>
      </c>
      <c r="I11" s="55">
        <f t="shared" si="0"/>
        <v>2.1069863230712471</v>
      </c>
    </row>
    <row r="12" spans="1:9" ht="18" customHeight="1">
      <c r="A12" s="93"/>
      <c r="B12" s="93"/>
      <c r="C12" s="63"/>
      <c r="D12" s="63"/>
      <c r="E12" s="47" t="s">
        <v>24</v>
      </c>
      <c r="F12" s="54">
        <v>2447</v>
      </c>
      <c r="G12" s="55">
        <f t="shared" si="1"/>
        <v>0.25641912318701621</v>
      </c>
      <c r="H12" s="54">
        <v>2736</v>
      </c>
      <c r="I12" s="55">
        <f t="shared" si="0"/>
        <v>-10.562865497076023</v>
      </c>
    </row>
    <row r="13" spans="1:9" ht="18" customHeight="1">
      <c r="A13" s="93"/>
      <c r="B13" s="93"/>
      <c r="C13" s="63"/>
      <c r="D13" s="62"/>
      <c r="E13" s="47" t="s">
        <v>25</v>
      </c>
      <c r="F13" s="54">
        <v>79</v>
      </c>
      <c r="G13" s="55">
        <f t="shared" si="1"/>
        <v>8.278345211186873E-3</v>
      </c>
      <c r="H13" s="54">
        <v>85</v>
      </c>
      <c r="I13" s="55">
        <f t="shared" si="0"/>
        <v>-7.0588235294117618</v>
      </c>
    </row>
    <row r="14" spans="1:9" ht="18" customHeight="1">
      <c r="A14" s="93"/>
      <c r="B14" s="93"/>
      <c r="C14" s="63"/>
      <c r="D14" s="61" t="s">
        <v>26</v>
      </c>
      <c r="E14" s="53"/>
      <c r="F14" s="54">
        <v>46462</v>
      </c>
      <c r="G14" s="55">
        <f t="shared" si="1"/>
        <v>4.8687148759767656</v>
      </c>
      <c r="H14" s="54">
        <v>46310</v>
      </c>
      <c r="I14" s="55">
        <f t="shared" si="0"/>
        <v>0.32822284603757357</v>
      </c>
    </row>
    <row r="15" spans="1:9" ht="18" customHeight="1">
      <c r="A15" s="93"/>
      <c r="B15" s="93"/>
      <c r="C15" s="63"/>
      <c r="D15" s="63"/>
      <c r="E15" s="47" t="s">
        <v>27</v>
      </c>
      <c r="F15" s="54">
        <v>1921</v>
      </c>
      <c r="G15" s="55">
        <f t="shared" si="1"/>
        <v>0.20130001456569602</v>
      </c>
      <c r="H15" s="54">
        <v>1933</v>
      </c>
      <c r="I15" s="55">
        <f t="shared" si="0"/>
        <v>-0.62079668908432417</v>
      </c>
    </row>
    <row r="16" spans="1:9" ht="18" customHeight="1">
      <c r="A16" s="93"/>
      <c r="B16" s="93"/>
      <c r="C16" s="63"/>
      <c r="D16" s="62"/>
      <c r="E16" s="47" t="s">
        <v>28</v>
      </c>
      <c r="F16" s="54">
        <v>44541</v>
      </c>
      <c r="G16" s="55">
        <f t="shared" si="1"/>
        <v>4.6674148614110695</v>
      </c>
      <c r="H16" s="54">
        <v>44377</v>
      </c>
      <c r="I16" s="55">
        <f t="shared" si="0"/>
        <v>0.3695608085269475</v>
      </c>
    </row>
    <row r="17" spans="1:9" ht="18" customHeight="1">
      <c r="A17" s="93"/>
      <c r="B17" s="93"/>
      <c r="C17" s="63"/>
      <c r="D17" s="94" t="s">
        <v>29</v>
      </c>
      <c r="E17" s="95"/>
      <c r="F17" s="54">
        <v>86471</v>
      </c>
      <c r="G17" s="55">
        <f t="shared" si="1"/>
        <v>9.0612251741334191</v>
      </c>
      <c r="H17" s="54">
        <v>85714</v>
      </c>
      <c r="I17" s="55">
        <f t="shared" si="0"/>
        <v>0.8831696105653597</v>
      </c>
    </row>
    <row r="18" spans="1:9" ht="18" customHeight="1">
      <c r="A18" s="93"/>
      <c r="B18" s="93"/>
      <c r="C18" s="63"/>
      <c r="D18" s="94" t="s">
        <v>93</v>
      </c>
      <c r="E18" s="96"/>
      <c r="F18" s="54">
        <v>4096</v>
      </c>
      <c r="G18" s="55">
        <f t="shared" si="1"/>
        <v>0.42921648082305619</v>
      </c>
      <c r="H18" s="54">
        <v>4766</v>
      </c>
      <c r="I18" s="55">
        <f t="shared" si="0"/>
        <v>-14.057910197230383</v>
      </c>
    </row>
    <row r="19" spans="1:9" ht="18" customHeight="1">
      <c r="A19" s="93"/>
      <c r="B19" s="93"/>
      <c r="C19" s="62"/>
      <c r="D19" s="94" t="s">
        <v>94</v>
      </c>
      <c r="E19" s="96"/>
      <c r="F19" s="54">
        <v>0</v>
      </c>
      <c r="G19" s="55">
        <f t="shared" si="1"/>
        <v>0</v>
      </c>
      <c r="H19" s="54">
        <v>0</v>
      </c>
      <c r="I19" s="55" t="e">
        <f t="shared" si="0"/>
        <v>#DIV/0!</v>
      </c>
    </row>
    <row r="20" spans="1:9" ht="18" customHeight="1">
      <c r="A20" s="93"/>
      <c r="B20" s="93"/>
      <c r="C20" s="53" t="s">
        <v>4</v>
      </c>
      <c r="D20" s="53"/>
      <c r="E20" s="53"/>
      <c r="F20" s="54">
        <v>35602</v>
      </c>
      <c r="G20" s="55">
        <f t="shared" si="1"/>
        <v>3.7307043823882919</v>
      </c>
      <c r="H20" s="54">
        <v>35458</v>
      </c>
      <c r="I20" s="55">
        <f t="shared" si="0"/>
        <v>0.40611427604488881</v>
      </c>
    </row>
    <row r="21" spans="1:9" ht="18" customHeight="1">
      <c r="A21" s="93"/>
      <c r="B21" s="93"/>
      <c r="C21" s="53" t="s">
        <v>5</v>
      </c>
      <c r="D21" s="53"/>
      <c r="E21" s="53"/>
      <c r="F21" s="54">
        <v>233207</v>
      </c>
      <c r="G21" s="55">
        <f t="shared" si="1"/>
        <v>24.437570274243765</v>
      </c>
      <c r="H21" s="54">
        <v>233540</v>
      </c>
      <c r="I21" s="55">
        <f t="shared" si="0"/>
        <v>-0.1425879934914831</v>
      </c>
    </row>
    <row r="22" spans="1:9" ht="18" customHeight="1">
      <c r="A22" s="93"/>
      <c r="B22" s="93"/>
      <c r="C22" s="53" t="s">
        <v>30</v>
      </c>
      <c r="D22" s="53"/>
      <c r="E22" s="53"/>
      <c r="F22" s="54">
        <v>9165</v>
      </c>
      <c r="G22" s="55">
        <f t="shared" si="1"/>
        <v>0.96039283367756567</v>
      </c>
      <c r="H22" s="54">
        <v>9538</v>
      </c>
      <c r="I22" s="55">
        <f t="shared" si="0"/>
        <v>-3.9106730970853376</v>
      </c>
    </row>
    <row r="23" spans="1:9" ht="18" customHeight="1">
      <c r="A23" s="93"/>
      <c r="B23" s="93"/>
      <c r="C23" s="53" t="s">
        <v>6</v>
      </c>
      <c r="D23" s="53"/>
      <c r="E23" s="53"/>
      <c r="F23" s="54">
        <v>182183</v>
      </c>
      <c r="G23" s="55">
        <f t="shared" si="1"/>
        <v>19.090807159615927</v>
      </c>
      <c r="H23" s="54">
        <v>263530</v>
      </c>
      <c r="I23" s="55">
        <f t="shared" si="0"/>
        <v>-30.868212347740297</v>
      </c>
    </row>
    <row r="24" spans="1:9" ht="18" customHeight="1">
      <c r="A24" s="93"/>
      <c r="B24" s="93"/>
      <c r="C24" s="53" t="s">
        <v>31</v>
      </c>
      <c r="D24" s="53"/>
      <c r="E24" s="53"/>
      <c r="F24" s="54">
        <v>2450</v>
      </c>
      <c r="G24" s="55">
        <f t="shared" si="1"/>
        <v>0.2567334907266815</v>
      </c>
      <c r="H24" s="54">
        <v>2271</v>
      </c>
      <c r="I24" s="55">
        <f t="shared" si="0"/>
        <v>7.8819903126376101</v>
      </c>
    </row>
    <row r="25" spans="1:9" ht="18" customHeight="1">
      <c r="A25" s="93"/>
      <c r="B25" s="93"/>
      <c r="C25" s="53" t="s">
        <v>7</v>
      </c>
      <c r="D25" s="53"/>
      <c r="E25" s="53"/>
      <c r="F25" s="54">
        <v>100656</v>
      </c>
      <c r="G25" s="55">
        <f t="shared" si="1"/>
        <v>10.547659690850962</v>
      </c>
      <c r="H25" s="54">
        <v>87205</v>
      </c>
      <c r="I25" s="55">
        <f t="shared" si="0"/>
        <v>15.42457427899777</v>
      </c>
    </row>
    <row r="26" spans="1:9" ht="18" customHeight="1">
      <c r="A26" s="93"/>
      <c r="B26" s="93"/>
      <c r="C26" s="53" t="s">
        <v>8</v>
      </c>
      <c r="D26" s="53"/>
      <c r="E26" s="53"/>
      <c r="F26" s="54">
        <v>165173</v>
      </c>
      <c r="G26" s="55">
        <f t="shared" si="1"/>
        <v>17.308343209713538</v>
      </c>
      <c r="H26" s="54">
        <v>172342</v>
      </c>
      <c r="I26" s="55">
        <f t="shared" si="0"/>
        <v>-4.1597521207830894</v>
      </c>
    </row>
    <row r="27" spans="1:9" ht="18" customHeight="1">
      <c r="A27" s="93"/>
      <c r="B27" s="93"/>
      <c r="C27" s="53" t="s">
        <v>9</v>
      </c>
      <c r="D27" s="53"/>
      <c r="E27" s="53"/>
      <c r="F27" s="54">
        <f>SUM(F9,F20:F26)</f>
        <v>954297</v>
      </c>
      <c r="G27" s="55">
        <f t="shared" si="1"/>
        <v>100</v>
      </c>
      <c r="H27" s="54">
        <f>SUM(H9,H20:H26)</f>
        <v>1028621</v>
      </c>
      <c r="I27" s="55">
        <f t="shared" si="0"/>
        <v>-7.2255962108492833</v>
      </c>
    </row>
    <row r="28" spans="1:9" ht="18" customHeight="1">
      <c r="A28" s="93"/>
      <c r="B28" s="93" t="s">
        <v>88</v>
      </c>
      <c r="C28" s="61" t="s">
        <v>10</v>
      </c>
      <c r="D28" s="53"/>
      <c r="E28" s="53"/>
      <c r="F28" s="54">
        <v>297693</v>
      </c>
      <c r="G28" s="55">
        <f t="shared" ref="G28:G45" si="2">F28/$F$45*100</f>
        <v>32.937017674881751</v>
      </c>
      <c r="H28" s="54">
        <v>301974</v>
      </c>
      <c r="I28" s="55">
        <f t="shared" si="0"/>
        <v>-1.4176717200818589</v>
      </c>
    </row>
    <row r="29" spans="1:9" ht="18" customHeight="1">
      <c r="A29" s="93"/>
      <c r="B29" s="93"/>
      <c r="C29" s="63"/>
      <c r="D29" s="53" t="s">
        <v>11</v>
      </c>
      <c r="E29" s="53"/>
      <c r="F29" s="54">
        <v>166137</v>
      </c>
      <c r="G29" s="55">
        <f t="shared" si="2"/>
        <v>18.381545099991705</v>
      </c>
      <c r="H29" s="54">
        <v>170762</v>
      </c>
      <c r="I29" s="55">
        <f t="shared" si="0"/>
        <v>-2.7084480153664159</v>
      </c>
    </row>
    <row r="30" spans="1:9" ht="18" customHeight="1">
      <c r="A30" s="93"/>
      <c r="B30" s="93"/>
      <c r="C30" s="63"/>
      <c r="D30" s="53" t="s">
        <v>32</v>
      </c>
      <c r="E30" s="53"/>
      <c r="F30" s="54">
        <v>27698</v>
      </c>
      <c r="G30" s="55">
        <f t="shared" si="2"/>
        <v>3.0645312975410062</v>
      </c>
      <c r="H30" s="54">
        <v>26134</v>
      </c>
      <c r="I30" s="55">
        <f t="shared" si="0"/>
        <v>5.9845412106833917</v>
      </c>
    </row>
    <row r="31" spans="1:9" ht="18" customHeight="1">
      <c r="A31" s="93"/>
      <c r="B31" s="93"/>
      <c r="C31" s="62"/>
      <c r="D31" s="53" t="s">
        <v>12</v>
      </c>
      <c r="E31" s="53"/>
      <c r="F31" s="54">
        <v>103858</v>
      </c>
      <c r="G31" s="55">
        <f t="shared" si="2"/>
        <v>11.490941277349044</v>
      </c>
      <c r="H31" s="54">
        <v>105078</v>
      </c>
      <c r="I31" s="55">
        <f t="shared" si="0"/>
        <v>-1.1610422733588366</v>
      </c>
    </row>
    <row r="32" spans="1:9" ht="18" customHeight="1">
      <c r="A32" s="93"/>
      <c r="B32" s="93"/>
      <c r="C32" s="61" t="s">
        <v>13</v>
      </c>
      <c r="D32" s="53"/>
      <c r="E32" s="53"/>
      <c r="F32" s="54">
        <v>387116</v>
      </c>
      <c r="G32" s="55">
        <f t="shared" si="2"/>
        <v>42.8308577434791</v>
      </c>
      <c r="H32" s="54">
        <v>455545</v>
      </c>
      <c r="I32" s="55">
        <f t="shared" si="0"/>
        <v>-15.021348055625683</v>
      </c>
    </row>
    <row r="33" spans="1:9" ht="18" customHeight="1">
      <c r="A33" s="93"/>
      <c r="B33" s="93"/>
      <c r="C33" s="63"/>
      <c r="D33" s="53" t="s">
        <v>14</v>
      </c>
      <c r="E33" s="53"/>
      <c r="F33" s="54">
        <v>34212</v>
      </c>
      <c r="G33" s="55">
        <f t="shared" si="2"/>
        <v>3.7852460376732218</v>
      </c>
      <c r="H33" s="54">
        <v>45733</v>
      </c>
      <c r="I33" s="55">
        <f t="shared" si="0"/>
        <v>-25.191874576345306</v>
      </c>
    </row>
    <row r="34" spans="1:9" ht="18" customHeight="1">
      <c r="A34" s="93"/>
      <c r="B34" s="93"/>
      <c r="C34" s="63"/>
      <c r="D34" s="53" t="s">
        <v>33</v>
      </c>
      <c r="E34" s="53"/>
      <c r="F34" s="54">
        <v>5901</v>
      </c>
      <c r="G34" s="55">
        <f t="shared" si="2"/>
        <v>0.65289187619284705</v>
      </c>
      <c r="H34" s="54">
        <v>5550</v>
      </c>
      <c r="I34" s="55">
        <f t="shared" si="0"/>
        <v>6.3243243243243263</v>
      </c>
    </row>
    <row r="35" spans="1:9" ht="18" customHeight="1">
      <c r="A35" s="93"/>
      <c r="B35" s="93"/>
      <c r="C35" s="63"/>
      <c r="D35" s="53" t="s">
        <v>34</v>
      </c>
      <c r="E35" s="53"/>
      <c r="F35" s="54">
        <v>247640</v>
      </c>
      <c r="G35" s="55">
        <f t="shared" si="2"/>
        <v>27.399109340856914</v>
      </c>
      <c r="H35" s="54">
        <v>306385</v>
      </c>
      <c r="I35" s="55">
        <f t="shared" si="0"/>
        <v>-19.173588785351757</v>
      </c>
    </row>
    <row r="36" spans="1:9" ht="18" customHeight="1">
      <c r="A36" s="93"/>
      <c r="B36" s="93"/>
      <c r="C36" s="63"/>
      <c r="D36" s="53" t="s">
        <v>35</v>
      </c>
      <c r="E36" s="53"/>
      <c r="F36" s="54">
        <v>13993</v>
      </c>
      <c r="G36" s="55">
        <f t="shared" si="2"/>
        <v>1.5481979365474512</v>
      </c>
      <c r="H36" s="54">
        <v>12778</v>
      </c>
      <c r="I36" s="55">
        <f t="shared" si="0"/>
        <v>9.5085302864297958</v>
      </c>
    </row>
    <row r="37" spans="1:9" ht="18" customHeight="1">
      <c r="A37" s="93"/>
      <c r="B37" s="93"/>
      <c r="C37" s="63"/>
      <c r="D37" s="53" t="s">
        <v>15</v>
      </c>
      <c r="E37" s="53"/>
      <c r="F37" s="54">
        <v>28329</v>
      </c>
      <c r="G37" s="55">
        <f t="shared" si="2"/>
        <v>3.1343456974524937</v>
      </c>
      <c r="H37" s="54">
        <v>17186</v>
      </c>
      <c r="I37" s="55">
        <f t="shared" si="0"/>
        <v>64.83765855929245</v>
      </c>
    </row>
    <row r="38" spans="1:9" ht="18" customHeight="1">
      <c r="A38" s="93"/>
      <c r="B38" s="93"/>
      <c r="C38" s="62"/>
      <c r="D38" s="53" t="s">
        <v>36</v>
      </c>
      <c r="E38" s="53"/>
      <c r="F38" s="54">
        <v>57041</v>
      </c>
      <c r="G38" s="55">
        <f t="shared" si="2"/>
        <v>6.3110668547561755</v>
      </c>
      <c r="H38" s="54">
        <v>67913</v>
      </c>
      <c r="I38" s="55">
        <f t="shared" si="0"/>
        <v>-16.008717035030106</v>
      </c>
    </row>
    <row r="39" spans="1:9" ht="18" customHeight="1">
      <c r="A39" s="93"/>
      <c r="B39" s="93"/>
      <c r="C39" s="61" t="s">
        <v>16</v>
      </c>
      <c r="D39" s="53"/>
      <c r="E39" s="53"/>
      <c r="F39" s="54">
        <v>219016</v>
      </c>
      <c r="G39" s="55">
        <f t="shared" si="2"/>
        <v>24.232124581639145</v>
      </c>
      <c r="H39" s="54">
        <v>220826</v>
      </c>
      <c r="I39" s="55">
        <f t="shared" si="0"/>
        <v>-0.81964986007082574</v>
      </c>
    </row>
    <row r="40" spans="1:9" ht="18" customHeight="1">
      <c r="A40" s="93"/>
      <c r="B40" s="93"/>
      <c r="C40" s="63"/>
      <c r="D40" s="61" t="s">
        <v>17</v>
      </c>
      <c r="E40" s="53"/>
      <c r="F40" s="54">
        <v>174447</v>
      </c>
      <c r="G40" s="55">
        <f t="shared" si="2"/>
        <v>19.300970873786408</v>
      </c>
      <c r="H40" s="54">
        <v>171911</v>
      </c>
      <c r="I40" s="55">
        <f t="shared" si="0"/>
        <v>1.4751819255312437</v>
      </c>
    </row>
    <row r="41" spans="1:9" ht="18" customHeight="1">
      <c r="A41" s="93"/>
      <c r="B41" s="93"/>
      <c r="C41" s="63"/>
      <c r="D41" s="63"/>
      <c r="E41" s="57" t="s">
        <v>91</v>
      </c>
      <c r="F41" s="54">
        <v>105124</v>
      </c>
      <c r="G41" s="55">
        <f t="shared" si="2"/>
        <v>11.631012640721378</v>
      </c>
      <c r="H41" s="54">
        <v>109796</v>
      </c>
      <c r="I41" s="58">
        <f t="shared" si="0"/>
        <v>-4.2551641225545556</v>
      </c>
    </row>
    <row r="42" spans="1:9" ht="18" customHeight="1">
      <c r="A42" s="93"/>
      <c r="B42" s="93"/>
      <c r="C42" s="63"/>
      <c r="D42" s="62"/>
      <c r="E42" s="47" t="s">
        <v>37</v>
      </c>
      <c r="F42" s="54">
        <v>49276</v>
      </c>
      <c r="G42" s="55">
        <f t="shared" si="2"/>
        <v>5.4519403645617244</v>
      </c>
      <c r="H42" s="54">
        <v>41784</v>
      </c>
      <c r="I42" s="58">
        <f t="shared" si="0"/>
        <v>17.930308251962469</v>
      </c>
    </row>
    <row r="43" spans="1:9" ht="18" customHeight="1">
      <c r="A43" s="93"/>
      <c r="B43" s="93"/>
      <c r="C43" s="63"/>
      <c r="D43" s="53" t="s">
        <v>38</v>
      </c>
      <c r="E43" s="53"/>
      <c r="F43" s="54">
        <v>44569</v>
      </c>
      <c r="G43" s="55">
        <f t="shared" si="2"/>
        <v>4.9311537078527365</v>
      </c>
      <c r="H43" s="54">
        <v>48915</v>
      </c>
      <c r="I43" s="58">
        <f t="shared" si="0"/>
        <v>-8.884800163549011</v>
      </c>
    </row>
    <row r="44" spans="1:9" ht="18" customHeight="1">
      <c r="A44" s="93"/>
      <c r="B44" s="93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0"/>
        <v>#DIV/0!</v>
      </c>
    </row>
    <row r="45" spans="1:9" ht="18" customHeight="1">
      <c r="A45" s="93"/>
      <c r="B45" s="93"/>
      <c r="C45" s="47" t="s">
        <v>18</v>
      </c>
      <c r="D45" s="47"/>
      <c r="E45" s="47"/>
      <c r="F45" s="54">
        <f>SUM(F28,F32,F39)</f>
        <v>903825</v>
      </c>
      <c r="G45" s="55">
        <f t="shared" si="2"/>
        <v>100</v>
      </c>
      <c r="H45" s="54">
        <f>SUM(H28,H32,H39)</f>
        <v>978345</v>
      </c>
      <c r="I45" s="55">
        <f t="shared" si="0"/>
        <v>-7.6169449427349267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K12" sqref="K12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3" t="s">
        <v>0</v>
      </c>
      <c r="B1" s="33"/>
      <c r="C1" s="21" t="s">
        <v>262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216</v>
      </c>
      <c r="F6" s="36" t="s">
        <v>217</v>
      </c>
      <c r="G6" s="36" t="s">
        <v>222</v>
      </c>
      <c r="H6" s="36" t="s">
        <v>224</v>
      </c>
      <c r="I6" s="36" t="s">
        <v>232</v>
      </c>
    </row>
    <row r="7" spans="1:9" ht="27" customHeight="1">
      <c r="A7" s="93" t="s">
        <v>115</v>
      </c>
      <c r="B7" s="61" t="s">
        <v>116</v>
      </c>
      <c r="C7" s="53"/>
      <c r="D7" s="66" t="s">
        <v>117</v>
      </c>
      <c r="E7" s="36">
        <v>825323</v>
      </c>
      <c r="F7" s="36">
        <v>944603</v>
      </c>
      <c r="G7" s="36">
        <v>1046903</v>
      </c>
      <c r="H7" s="36">
        <v>1028620</v>
      </c>
      <c r="I7" s="36">
        <v>954297</v>
      </c>
    </row>
    <row r="8" spans="1:9" ht="27" customHeight="1">
      <c r="A8" s="93"/>
      <c r="B8" s="79"/>
      <c r="C8" s="53" t="s">
        <v>118</v>
      </c>
      <c r="D8" s="66" t="s">
        <v>41</v>
      </c>
      <c r="E8" s="70">
        <v>431525</v>
      </c>
      <c r="F8" s="70">
        <v>451517</v>
      </c>
      <c r="G8" s="70">
        <v>493881</v>
      </c>
      <c r="H8" s="71">
        <v>494701</v>
      </c>
      <c r="I8" s="71">
        <v>495640</v>
      </c>
    </row>
    <row r="9" spans="1:9" ht="27" customHeight="1">
      <c r="A9" s="93"/>
      <c r="B9" s="53" t="s">
        <v>119</v>
      </c>
      <c r="C9" s="53"/>
      <c r="D9" s="66"/>
      <c r="E9" s="70">
        <v>797595</v>
      </c>
      <c r="F9" s="70">
        <v>901784</v>
      </c>
      <c r="G9" s="70">
        <v>1002835</v>
      </c>
      <c r="H9" s="72">
        <v>978345</v>
      </c>
      <c r="I9" s="72">
        <v>903825</v>
      </c>
    </row>
    <row r="10" spans="1:9" ht="27" customHeight="1">
      <c r="A10" s="93"/>
      <c r="B10" s="53" t="s">
        <v>120</v>
      </c>
      <c r="C10" s="53"/>
      <c r="D10" s="66"/>
      <c r="E10" s="70">
        <v>27728</v>
      </c>
      <c r="F10" s="70">
        <v>42818</v>
      </c>
      <c r="G10" s="70">
        <v>44067</v>
      </c>
      <c r="H10" s="72">
        <v>50275</v>
      </c>
      <c r="I10" s="72">
        <v>50472</v>
      </c>
    </row>
    <row r="11" spans="1:9" ht="27" customHeight="1">
      <c r="A11" s="93"/>
      <c r="B11" s="53" t="s">
        <v>121</v>
      </c>
      <c r="C11" s="53"/>
      <c r="D11" s="66"/>
      <c r="E11" s="70">
        <v>15067</v>
      </c>
      <c r="F11" s="70">
        <v>18833</v>
      </c>
      <c r="G11" s="70">
        <v>23467</v>
      </c>
      <c r="H11" s="72">
        <v>25647</v>
      </c>
      <c r="I11" s="72">
        <v>19549</v>
      </c>
    </row>
    <row r="12" spans="1:9" ht="27" customHeight="1">
      <c r="A12" s="93"/>
      <c r="B12" s="53" t="s">
        <v>122</v>
      </c>
      <c r="C12" s="53"/>
      <c r="D12" s="66"/>
      <c r="E12" s="70">
        <v>12662</v>
      </c>
      <c r="F12" s="70">
        <v>23985</v>
      </c>
      <c r="G12" s="70">
        <v>20600</v>
      </c>
      <c r="H12" s="72">
        <v>24628</v>
      </c>
      <c r="I12" s="72">
        <v>30923</v>
      </c>
    </row>
    <row r="13" spans="1:9" ht="27" customHeight="1">
      <c r="A13" s="93"/>
      <c r="B13" s="53" t="s">
        <v>123</v>
      </c>
      <c r="C13" s="53"/>
      <c r="D13" s="66"/>
      <c r="E13" s="70">
        <v>-1882</v>
      </c>
      <c r="F13" s="70">
        <v>11323</v>
      </c>
      <c r="G13" s="70">
        <v>-3385</v>
      </c>
      <c r="H13" s="72">
        <v>4028</v>
      </c>
      <c r="I13" s="72">
        <v>6295</v>
      </c>
    </row>
    <row r="14" spans="1:9" ht="27" customHeight="1">
      <c r="A14" s="93"/>
      <c r="B14" s="53" t="s">
        <v>124</v>
      </c>
      <c r="C14" s="53"/>
      <c r="D14" s="66"/>
      <c r="E14" s="70">
        <v>2</v>
      </c>
      <c r="F14" s="70">
        <v>0</v>
      </c>
      <c r="G14" s="70">
        <v>0</v>
      </c>
      <c r="H14" s="72">
        <v>0</v>
      </c>
      <c r="I14" s="72">
        <v>0</v>
      </c>
    </row>
    <row r="15" spans="1:9" ht="27" customHeight="1">
      <c r="A15" s="93"/>
      <c r="B15" s="53" t="s">
        <v>125</v>
      </c>
      <c r="C15" s="53"/>
      <c r="D15" s="66"/>
      <c r="E15" s="70">
        <v>-1873</v>
      </c>
      <c r="F15" s="70">
        <v>11332</v>
      </c>
      <c r="G15" s="70">
        <v>-3377</v>
      </c>
      <c r="H15" s="72">
        <v>4035</v>
      </c>
      <c r="I15" s="72">
        <v>6303</v>
      </c>
    </row>
    <row r="16" spans="1:9" ht="27" customHeight="1">
      <c r="A16" s="93"/>
      <c r="B16" s="53" t="s">
        <v>126</v>
      </c>
      <c r="C16" s="53"/>
      <c r="D16" s="66" t="s">
        <v>42</v>
      </c>
      <c r="E16" s="70">
        <v>82145</v>
      </c>
      <c r="F16" s="70">
        <v>81491</v>
      </c>
      <c r="G16" s="70">
        <v>112579</v>
      </c>
      <c r="H16" s="72">
        <v>108590</v>
      </c>
      <c r="I16" s="72">
        <v>98950</v>
      </c>
    </row>
    <row r="17" spans="1:9" ht="27" customHeight="1">
      <c r="A17" s="93"/>
      <c r="B17" s="53" t="s">
        <v>127</v>
      </c>
      <c r="C17" s="53"/>
      <c r="D17" s="66" t="s">
        <v>43</v>
      </c>
      <c r="E17" s="70">
        <v>65483</v>
      </c>
      <c r="F17" s="70">
        <v>87597</v>
      </c>
      <c r="G17" s="70">
        <v>107039</v>
      </c>
      <c r="H17" s="72">
        <v>114870</v>
      </c>
      <c r="I17" s="72">
        <v>147755</v>
      </c>
    </row>
    <row r="18" spans="1:9" ht="27" customHeight="1">
      <c r="A18" s="93"/>
      <c r="B18" s="53" t="s">
        <v>128</v>
      </c>
      <c r="C18" s="53"/>
      <c r="D18" s="66" t="s">
        <v>44</v>
      </c>
      <c r="E18" s="70">
        <v>1591678</v>
      </c>
      <c r="F18" s="70">
        <v>1632168</v>
      </c>
      <c r="G18" s="70">
        <v>1665610</v>
      </c>
      <c r="H18" s="72">
        <v>1664929</v>
      </c>
      <c r="I18" s="72">
        <v>1669854</v>
      </c>
    </row>
    <row r="19" spans="1:9" ht="27" customHeight="1">
      <c r="A19" s="93"/>
      <c r="B19" s="53" t="s">
        <v>129</v>
      </c>
      <c r="C19" s="53"/>
      <c r="D19" s="66" t="s">
        <v>130</v>
      </c>
      <c r="E19" s="70">
        <f>E17+E18-E16</f>
        <v>1575016</v>
      </c>
      <c r="F19" s="70">
        <f>F17+F18-F16</f>
        <v>1638274</v>
      </c>
      <c r="G19" s="70">
        <f>G17+G18-G16</f>
        <v>1660070</v>
      </c>
      <c r="H19" s="70">
        <f>H17+H18-H16</f>
        <v>1671209</v>
      </c>
      <c r="I19" s="70">
        <f>I17+I18-I16</f>
        <v>1718659</v>
      </c>
    </row>
    <row r="20" spans="1:9" ht="27" customHeight="1">
      <c r="A20" s="93"/>
      <c r="B20" s="53" t="s">
        <v>131</v>
      </c>
      <c r="C20" s="53"/>
      <c r="D20" s="66" t="s">
        <v>132</v>
      </c>
      <c r="E20" s="73">
        <f>E18/E8</f>
        <v>3.6884954521754243</v>
      </c>
      <c r="F20" s="73">
        <f>F18/F8</f>
        <v>3.6148539257658072</v>
      </c>
      <c r="G20" s="73">
        <f>G18/G8</f>
        <v>3.3724925639982102</v>
      </c>
      <c r="H20" s="73">
        <f>H18/H8</f>
        <v>3.3655258428828727</v>
      </c>
      <c r="I20" s="73">
        <f>I18/I8</f>
        <v>3.3690864337018804</v>
      </c>
    </row>
    <row r="21" spans="1:9" ht="27" customHeight="1">
      <c r="A21" s="93"/>
      <c r="B21" s="53" t="s">
        <v>133</v>
      </c>
      <c r="C21" s="53"/>
      <c r="D21" s="66" t="s">
        <v>134</v>
      </c>
      <c r="E21" s="73">
        <f>E19/E8</f>
        <v>3.6498835525172355</v>
      </c>
      <c r="F21" s="73">
        <f>F19/F8</f>
        <v>3.6283772261066582</v>
      </c>
      <c r="G21" s="73">
        <f>G19/G8</f>
        <v>3.3612752869618392</v>
      </c>
      <c r="H21" s="73">
        <f>H19/H8</f>
        <v>3.3782203795828187</v>
      </c>
      <c r="I21" s="73">
        <f>I19/I8</f>
        <v>3.467555080300218</v>
      </c>
    </row>
    <row r="22" spans="1:9" ht="27" customHeight="1">
      <c r="A22" s="93"/>
      <c r="B22" s="53" t="s">
        <v>135</v>
      </c>
      <c r="C22" s="53"/>
      <c r="D22" s="66" t="s">
        <v>136</v>
      </c>
      <c r="E22" s="70">
        <f>E18/E24*1000000</f>
        <v>891112.26814916835</v>
      </c>
      <c r="F22" s="70">
        <f>F18/F24*1000000</f>
        <v>938944.40606086061</v>
      </c>
      <c r="G22" s="70">
        <f>G18/G24*1000000</f>
        <v>958182.73129912477</v>
      </c>
      <c r="H22" s="70">
        <f>H18/H24*1000000</f>
        <v>957790.96945810877</v>
      </c>
      <c r="I22" s="70">
        <f>I18/I24*1000000</f>
        <v>960624.19569453166</v>
      </c>
    </row>
    <row r="23" spans="1:9" ht="27" customHeight="1">
      <c r="A23" s="93"/>
      <c r="B23" s="53" t="s">
        <v>137</v>
      </c>
      <c r="C23" s="53"/>
      <c r="D23" s="66" t="s">
        <v>138</v>
      </c>
      <c r="E23" s="70">
        <f>E19/E24*1000000</f>
        <v>881783.92874138523</v>
      </c>
      <c r="F23" s="70">
        <f>F19/F24*1000000</f>
        <v>942457.03131966211</v>
      </c>
      <c r="G23" s="70">
        <f>G19/G24*1000000</f>
        <v>954995.71132962592</v>
      </c>
      <c r="H23" s="70">
        <f>H19/H24*1000000</f>
        <v>961403.69245602458</v>
      </c>
      <c r="I23" s="70">
        <f>I19/I24*1000000</f>
        <v>988700.46096734691</v>
      </c>
    </row>
    <row r="24" spans="1:9" ht="27" customHeight="1">
      <c r="A24" s="93"/>
      <c r="B24" s="74" t="s">
        <v>139</v>
      </c>
      <c r="C24" s="75"/>
      <c r="D24" s="66" t="s">
        <v>140</v>
      </c>
      <c r="E24" s="70">
        <v>1786170</v>
      </c>
      <c r="F24" s="70">
        <v>1738301</v>
      </c>
      <c r="G24" s="70">
        <v>1738301</v>
      </c>
      <c r="H24" s="70">
        <v>1738301</v>
      </c>
      <c r="I24" s="72">
        <v>1738301</v>
      </c>
    </row>
    <row r="25" spans="1:9" ht="27" customHeight="1">
      <c r="A25" s="93"/>
      <c r="B25" s="47" t="s">
        <v>141</v>
      </c>
      <c r="C25" s="47"/>
      <c r="D25" s="47"/>
      <c r="E25" s="70">
        <v>418498</v>
      </c>
      <c r="F25" s="70">
        <v>425882</v>
      </c>
      <c r="G25" s="70">
        <v>442289</v>
      </c>
      <c r="H25" s="54">
        <v>435111</v>
      </c>
      <c r="I25" s="54">
        <v>440448</v>
      </c>
    </row>
    <row r="26" spans="1:9" ht="27" customHeight="1">
      <c r="A26" s="93"/>
      <c r="B26" s="47" t="s">
        <v>142</v>
      </c>
      <c r="C26" s="47"/>
      <c r="D26" s="47"/>
      <c r="E26" s="76">
        <v>0.4199</v>
      </c>
      <c r="F26" s="76">
        <v>0.42699999999999999</v>
      </c>
      <c r="G26" s="76">
        <v>0.40300000000000002</v>
      </c>
      <c r="H26" s="77">
        <v>0.39702999999999999</v>
      </c>
      <c r="I26" s="77">
        <v>0.39700000000000002</v>
      </c>
    </row>
    <row r="27" spans="1:9" ht="27" customHeight="1">
      <c r="A27" s="93"/>
      <c r="B27" s="47" t="s">
        <v>143</v>
      </c>
      <c r="C27" s="47"/>
      <c r="D27" s="47"/>
      <c r="E27" s="58">
        <v>3</v>
      </c>
      <c r="F27" s="58">
        <v>5.6</v>
      </c>
      <c r="G27" s="58">
        <v>4.7</v>
      </c>
      <c r="H27" s="55">
        <v>5.7</v>
      </c>
      <c r="I27" s="116">
        <v>7</v>
      </c>
    </row>
    <row r="28" spans="1:9" ht="27" customHeight="1">
      <c r="A28" s="93"/>
      <c r="B28" s="47" t="s">
        <v>144</v>
      </c>
      <c r="C28" s="47"/>
      <c r="D28" s="47"/>
      <c r="E28" s="58">
        <v>94.2</v>
      </c>
      <c r="F28" s="58">
        <v>92.7</v>
      </c>
      <c r="G28" s="58">
        <v>84.9</v>
      </c>
      <c r="H28" s="55">
        <v>90.5</v>
      </c>
      <c r="I28" s="55">
        <v>91.5</v>
      </c>
    </row>
    <row r="29" spans="1:9" ht="27" customHeight="1">
      <c r="A29" s="93"/>
      <c r="B29" s="47" t="s">
        <v>145</v>
      </c>
      <c r="C29" s="47"/>
      <c r="D29" s="47"/>
      <c r="E29" s="58">
        <v>40.9</v>
      </c>
      <c r="F29" s="58">
        <v>37.1</v>
      </c>
      <c r="G29" s="58">
        <v>36.700000000000003</v>
      </c>
      <c r="H29" s="55">
        <v>38.700000000000003</v>
      </c>
      <c r="I29" s="55">
        <v>42.1</v>
      </c>
    </row>
    <row r="30" spans="1:9" ht="27" customHeight="1">
      <c r="A30" s="93"/>
      <c r="B30" s="93" t="s">
        <v>146</v>
      </c>
      <c r="C30" s="47" t="s">
        <v>147</v>
      </c>
      <c r="D30" s="47"/>
      <c r="E30" s="58">
        <v>0</v>
      </c>
      <c r="F30" s="58">
        <v>0</v>
      </c>
      <c r="G30" s="58">
        <v>0</v>
      </c>
      <c r="H30" s="55">
        <v>0</v>
      </c>
      <c r="I30" s="55">
        <v>0</v>
      </c>
    </row>
    <row r="31" spans="1:9" ht="27" customHeight="1">
      <c r="A31" s="93"/>
      <c r="B31" s="93"/>
      <c r="C31" s="47" t="s">
        <v>148</v>
      </c>
      <c r="D31" s="47"/>
      <c r="E31" s="58">
        <v>0</v>
      </c>
      <c r="F31" s="58">
        <v>0</v>
      </c>
      <c r="G31" s="58">
        <v>0</v>
      </c>
      <c r="H31" s="55">
        <v>0</v>
      </c>
      <c r="I31" s="55">
        <v>0</v>
      </c>
    </row>
    <row r="32" spans="1:9" ht="27" customHeight="1">
      <c r="A32" s="93"/>
      <c r="B32" s="93"/>
      <c r="C32" s="47" t="s">
        <v>149</v>
      </c>
      <c r="D32" s="47"/>
      <c r="E32" s="58">
        <v>8.5</v>
      </c>
      <c r="F32" s="58">
        <v>7.7</v>
      </c>
      <c r="G32" s="58">
        <v>7.3</v>
      </c>
      <c r="H32" s="55">
        <v>7.8</v>
      </c>
      <c r="I32" s="55">
        <v>8.3000000000000007</v>
      </c>
    </row>
    <row r="33" spans="1:9" ht="27" customHeight="1">
      <c r="A33" s="93"/>
      <c r="B33" s="93"/>
      <c r="C33" s="47" t="s">
        <v>150</v>
      </c>
      <c r="D33" s="47"/>
      <c r="E33" s="58">
        <v>205.6</v>
      </c>
      <c r="F33" s="58">
        <v>210.9</v>
      </c>
      <c r="G33" s="58">
        <v>198.3</v>
      </c>
      <c r="H33" s="78">
        <v>209.5</v>
      </c>
      <c r="I33" s="78">
        <v>217</v>
      </c>
    </row>
    <row r="34" spans="1:9" ht="27" customHeight="1">
      <c r="A34" s="2" t="s">
        <v>231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rintOptions horizontalCentered="1"/>
  <pageMargins left="0.31496062992125984" right="0.19685039370078741" top="0.98425196850393704" bottom="0.98425196850393704" header="0.51181102362204722" footer="0.51181102362204722"/>
  <pageSetup paperSize="9" scale="82" orientation="portrait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D38F-BC86-4AD7-B148-83E4F4740ACF}">
  <sheetPr>
    <pageSetUpPr fitToPage="1"/>
  </sheetPr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D2" sqref="D2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261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248</v>
      </c>
      <c r="B5" s="12"/>
      <c r="C5" s="12"/>
      <c r="D5" s="12"/>
      <c r="K5" s="15"/>
      <c r="O5" s="15" t="s">
        <v>47</v>
      </c>
    </row>
    <row r="6" spans="1:25" ht="16" customHeight="1">
      <c r="A6" s="111" t="s">
        <v>48</v>
      </c>
      <c r="B6" s="102"/>
      <c r="C6" s="102"/>
      <c r="D6" s="102"/>
      <c r="E6" s="102"/>
      <c r="F6" s="112" t="s">
        <v>249</v>
      </c>
      <c r="G6" s="112"/>
      <c r="H6" s="112" t="s">
        <v>250</v>
      </c>
      <c r="I6" s="112"/>
      <c r="J6" s="112" t="s">
        <v>251</v>
      </c>
      <c r="K6" s="112"/>
      <c r="L6" s="112" t="s">
        <v>252</v>
      </c>
      <c r="M6" s="112"/>
      <c r="N6" s="112" t="s">
        <v>253</v>
      </c>
      <c r="O6" s="112"/>
    </row>
    <row r="7" spans="1:25" ht="16" customHeight="1">
      <c r="A7" s="102"/>
      <c r="B7" s="102"/>
      <c r="C7" s="102"/>
      <c r="D7" s="102"/>
      <c r="E7" s="102"/>
      <c r="F7" s="51" t="s">
        <v>220</v>
      </c>
      <c r="G7" s="51" t="s">
        <v>221</v>
      </c>
      <c r="H7" s="51" t="s">
        <v>220</v>
      </c>
      <c r="I7" s="51" t="s">
        <v>221</v>
      </c>
      <c r="J7" s="51" t="s">
        <v>220</v>
      </c>
      <c r="K7" s="51" t="s">
        <v>221</v>
      </c>
      <c r="L7" s="51" t="s">
        <v>220</v>
      </c>
      <c r="M7" s="51" t="s">
        <v>221</v>
      </c>
      <c r="N7" s="51" t="s">
        <v>220</v>
      </c>
      <c r="O7" s="51" t="s">
        <v>221</v>
      </c>
    </row>
    <row r="8" spans="1:25" ht="16" customHeight="1">
      <c r="A8" s="97" t="s">
        <v>82</v>
      </c>
      <c r="B8" s="61" t="s">
        <v>49</v>
      </c>
      <c r="C8" s="53"/>
      <c r="D8" s="53"/>
      <c r="E8" s="66" t="s">
        <v>40</v>
      </c>
      <c r="F8" s="54">
        <v>3995.7</v>
      </c>
      <c r="G8" s="54">
        <v>1957</v>
      </c>
      <c r="H8" s="54">
        <v>949.8</v>
      </c>
      <c r="I8" s="54">
        <v>938.9</v>
      </c>
      <c r="J8" s="54">
        <v>112.7</v>
      </c>
      <c r="K8" s="54">
        <v>108.7</v>
      </c>
      <c r="L8" s="54"/>
      <c r="M8" s="54"/>
      <c r="N8" s="54">
        <v>3170</v>
      </c>
      <c r="O8" s="54">
        <v>3204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97"/>
      <c r="B9" s="63"/>
      <c r="C9" s="53" t="s">
        <v>50</v>
      </c>
      <c r="D9" s="53"/>
      <c r="E9" s="66" t="s">
        <v>41</v>
      </c>
      <c r="F9" s="54">
        <v>3995.7</v>
      </c>
      <c r="G9" s="54">
        <v>1957</v>
      </c>
      <c r="H9" s="54">
        <v>948.7</v>
      </c>
      <c r="I9" s="54">
        <v>931.6</v>
      </c>
      <c r="J9" s="54">
        <v>112.7</v>
      </c>
      <c r="K9" s="54">
        <v>108.7</v>
      </c>
      <c r="L9" s="54"/>
      <c r="M9" s="54"/>
      <c r="N9" s="54">
        <v>3170</v>
      </c>
      <c r="O9" s="54">
        <v>3204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97"/>
      <c r="B10" s="62"/>
      <c r="C10" s="53" t="s">
        <v>51</v>
      </c>
      <c r="D10" s="53"/>
      <c r="E10" s="66" t="s">
        <v>42</v>
      </c>
      <c r="F10" s="86">
        <v>0</v>
      </c>
      <c r="G10" s="54">
        <v>0</v>
      </c>
      <c r="H10" s="54">
        <v>1</v>
      </c>
      <c r="I10" s="54">
        <v>7.2</v>
      </c>
      <c r="J10" s="67">
        <v>0</v>
      </c>
      <c r="K10" s="67">
        <v>0</v>
      </c>
      <c r="L10" s="54"/>
      <c r="M10" s="54"/>
      <c r="N10" s="91">
        <v>0</v>
      </c>
      <c r="O10" s="91"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97"/>
      <c r="B11" s="61" t="s">
        <v>52</v>
      </c>
      <c r="C11" s="53"/>
      <c r="D11" s="53"/>
      <c r="E11" s="66" t="s">
        <v>43</v>
      </c>
      <c r="F11" s="54">
        <v>1966.4</v>
      </c>
      <c r="G11" s="54">
        <v>2240.6999999999998</v>
      </c>
      <c r="H11" s="54">
        <v>1156.0999999999999</v>
      </c>
      <c r="I11" s="54">
        <v>1092.2</v>
      </c>
      <c r="J11" s="54">
        <v>27.7</v>
      </c>
      <c r="K11" s="54">
        <v>36.4</v>
      </c>
      <c r="L11" s="54"/>
      <c r="M11" s="54"/>
      <c r="N11" s="54">
        <v>3021</v>
      </c>
      <c r="O11" s="54">
        <v>3020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97"/>
      <c r="B12" s="63"/>
      <c r="C12" s="53" t="s">
        <v>53</v>
      </c>
      <c r="D12" s="53"/>
      <c r="E12" s="66" t="s">
        <v>44</v>
      </c>
      <c r="F12" s="54">
        <v>1966.4</v>
      </c>
      <c r="G12" s="54">
        <v>2239.3000000000002</v>
      </c>
      <c r="H12" s="54">
        <v>1155.9000000000001</v>
      </c>
      <c r="I12" s="54">
        <v>1092.2</v>
      </c>
      <c r="J12" s="54">
        <v>27.7</v>
      </c>
      <c r="K12" s="54">
        <v>36.4</v>
      </c>
      <c r="L12" s="54"/>
      <c r="M12" s="54"/>
      <c r="N12" s="54">
        <v>3021</v>
      </c>
      <c r="O12" s="54">
        <v>3020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97"/>
      <c r="B13" s="62"/>
      <c r="C13" s="53" t="s">
        <v>54</v>
      </c>
      <c r="D13" s="53"/>
      <c r="E13" s="66" t="s">
        <v>45</v>
      </c>
      <c r="F13" s="54">
        <v>0</v>
      </c>
      <c r="G13" s="54">
        <v>1.3</v>
      </c>
      <c r="H13" s="67">
        <v>0.15</v>
      </c>
      <c r="I13" s="67">
        <v>0</v>
      </c>
      <c r="J13" s="67">
        <v>0</v>
      </c>
      <c r="K13" s="67">
        <v>0</v>
      </c>
      <c r="L13" s="54"/>
      <c r="M13" s="54"/>
      <c r="N13" s="91">
        <v>0</v>
      </c>
      <c r="O13" s="91"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97"/>
      <c r="B14" s="53" t="s">
        <v>55</v>
      </c>
      <c r="C14" s="53"/>
      <c r="D14" s="53"/>
      <c r="E14" s="66" t="s">
        <v>96</v>
      </c>
      <c r="F14" s="54">
        <f t="shared" ref="F14:M15" si="0">F9-F12</f>
        <v>2029.2999999999997</v>
      </c>
      <c r="G14" s="54">
        <f t="shared" si="0"/>
        <v>-282.30000000000018</v>
      </c>
      <c r="H14" s="54">
        <f t="shared" si="0"/>
        <v>-207.20000000000005</v>
      </c>
      <c r="I14" s="54">
        <f t="shared" si="0"/>
        <v>-160.60000000000002</v>
      </c>
      <c r="J14" s="54">
        <f t="shared" si="0"/>
        <v>85</v>
      </c>
      <c r="K14" s="54">
        <f t="shared" si="0"/>
        <v>72.300000000000011</v>
      </c>
      <c r="L14" s="54">
        <f t="shared" si="0"/>
        <v>0</v>
      </c>
      <c r="M14" s="54">
        <f t="shared" si="0"/>
        <v>0</v>
      </c>
      <c r="N14" s="54">
        <v>149</v>
      </c>
      <c r="O14" s="54">
        <v>184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97"/>
      <c r="B15" s="53" t="s">
        <v>56</v>
      </c>
      <c r="C15" s="53"/>
      <c r="D15" s="53"/>
      <c r="E15" s="66" t="s">
        <v>97</v>
      </c>
      <c r="F15" s="54">
        <f t="shared" si="0"/>
        <v>0</v>
      </c>
      <c r="G15" s="54">
        <f t="shared" si="0"/>
        <v>-1.3</v>
      </c>
      <c r="H15" s="54">
        <f t="shared" si="0"/>
        <v>0.85</v>
      </c>
      <c r="I15" s="54">
        <f t="shared" si="0"/>
        <v>7.2</v>
      </c>
      <c r="J15" s="54">
        <f t="shared" si="0"/>
        <v>0</v>
      </c>
      <c r="K15" s="54">
        <f t="shared" si="0"/>
        <v>0</v>
      </c>
      <c r="L15" s="54">
        <f t="shared" si="0"/>
        <v>0</v>
      </c>
      <c r="M15" s="54">
        <f t="shared" si="0"/>
        <v>0</v>
      </c>
      <c r="N15" s="54">
        <v>0</v>
      </c>
      <c r="O15" s="54"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97"/>
      <c r="B16" s="53" t="s">
        <v>57</v>
      </c>
      <c r="C16" s="53"/>
      <c r="D16" s="53"/>
      <c r="E16" s="66" t="s">
        <v>98</v>
      </c>
      <c r="F16" s="54">
        <f t="shared" ref="F16:M16" si="1">F8-F11</f>
        <v>2029.2999999999997</v>
      </c>
      <c r="G16" s="54">
        <f t="shared" si="1"/>
        <v>-283.69999999999982</v>
      </c>
      <c r="H16" s="54">
        <f t="shared" si="1"/>
        <v>-206.29999999999995</v>
      </c>
      <c r="I16" s="54">
        <f t="shared" si="1"/>
        <v>-153.30000000000007</v>
      </c>
      <c r="J16" s="54">
        <f t="shared" si="1"/>
        <v>85</v>
      </c>
      <c r="K16" s="54">
        <f t="shared" si="1"/>
        <v>72.300000000000011</v>
      </c>
      <c r="L16" s="54">
        <f t="shared" si="1"/>
        <v>0</v>
      </c>
      <c r="M16" s="54">
        <f t="shared" si="1"/>
        <v>0</v>
      </c>
      <c r="N16" s="54">
        <v>149</v>
      </c>
      <c r="O16" s="54">
        <v>184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97"/>
      <c r="B17" s="53" t="s">
        <v>58</v>
      </c>
      <c r="C17" s="53"/>
      <c r="D17" s="53"/>
      <c r="E17" s="51"/>
      <c r="F17" s="67">
        <v>0</v>
      </c>
      <c r="G17" s="67">
        <v>0</v>
      </c>
      <c r="H17" s="67">
        <v>5530.4</v>
      </c>
      <c r="I17" s="67">
        <v>5324.1</v>
      </c>
      <c r="J17" s="54">
        <v>0</v>
      </c>
      <c r="K17" s="54">
        <v>0</v>
      </c>
      <c r="L17" s="54"/>
      <c r="M17" s="54"/>
      <c r="N17" s="67">
        <v>0</v>
      </c>
      <c r="O17" s="67"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97"/>
      <c r="B18" s="53" t="s">
        <v>59</v>
      </c>
      <c r="C18" s="53"/>
      <c r="D18" s="53"/>
      <c r="E18" s="51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/>
      <c r="M18" s="68"/>
      <c r="N18" s="68">
        <v>0</v>
      </c>
      <c r="O18" s="68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97" t="s">
        <v>83</v>
      </c>
      <c r="B19" s="61" t="s">
        <v>60</v>
      </c>
      <c r="C19" s="53"/>
      <c r="D19" s="53"/>
      <c r="E19" s="66"/>
      <c r="F19" s="54">
        <v>267.89999999999998</v>
      </c>
      <c r="G19" s="54">
        <v>2895.3</v>
      </c>
      <c r="H19" s="54">
        <v>1695.1</v>
      </c>
      <c r="I19" s="54">
        <v>691.8</v>
      </c>
      <c r="J19" s="54">
        <v>7</v>
      </c>
      <c r="K19" s="54">
        <v>0</v>
      </c>
      <c r="L19" s="54"/>
      <c r="M19" s="54"/>
      <c r="N19" s="54">
        <v>1034</v>
      </c>
      <c r="O19" s="54">
        <v>786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97"/>
      <c r="B20" s="62"/>
      <c r="C20" s="53" t="s">
        <v>61</v>
      </c>
      <c r="D20" s="53"/>
      <c r="E20" s="66"/>
      <c r="F20" s="54">
        <v>0</v>
      </c>
      <c r="G20" s="54">
        <v>2624</v>
      </c>
      <c r="H20" s="54">
        <v>345.2</v>
      </c>
      <c r="I20" s="54">
        <v>110</v>
      </c>
      <c r="J20" s="54">
        <v>7</v>
      </c>
      <c r="K20" s="54">
        <v>0</v>
      </c>
      <c r="L20" s="54"/>
      <c r="M20" s="54"/>
      <c r="N20" s="54">
        <v>145</v>
      </c>
      <c r="O20" s="92">
        <v>334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97"/>
      <c r="B21" s="79" t="s">
        <v>62</v>
      </c>
      <c r="C21" s="53"/>
      <c r="D21" s="53"/>
      <c r="E21" s="66" t="s">
        <v>99</v>
      </c>
      <c r="F21" s="54">
        <v>267.89999999999998</v>
      </c>
      <c r="G21" s="54">
        <v>2895.3</v>
      </c>
      <c r="H21" s="54">
        <v>1695.1</v>
      </c>
      <c r="I21" s="54">
        <v>691.8</v>
      </c>
      <c r="J21" s="54">
        <v>7</v>
      </c>
      <c r="K21" s="54">
        <v>0</v>
      </c>
      <c r="L21" s="54"/>
      <c r="M21" s="54"/>
      <c r="N21" s="54">
        <v>1034</v>
      </c>
      <c r="O21" s="54">
        <v>786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97"/>
      <c r="B22" s="61" t="s">
        <v>63</v>
      </c>
      <c r="C22" s="53"/>
      <c r="D22" s="53"/>
      <c r="E22" s="66" t="s">
        <v>100</v>
      </c>
      <c r="F22" s="54">
        <v>1407.1</v>
      </c>
      <c r="G22" s="54">
        <v>4844.2</v>
      </c>
      <c r="H22" s="54">
        <v>1348.9</v>
      </c>
      <c r="I22" s="54">
        <v>753.9</v>
      </c>
      <c r="J22" s="54">
        <v>80.2</v>
      </c>
      <c r="K22" s="54">
        <v>50</v>
      </c>
      <c r="L22" s="54"/>
      <c r="M22" s="54"/>
      <c r="N22" s="54">
        <v>1101</v>
      </c>
      <c r="O22" s="54">
        <v>1290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97"/>
      <c r="B23" s="62" t="s">
        <v>64</v>
      </c>
      <c r="C23" s="53" t="s">
        <v>65</v>
      </c>
      <c r="D23" s="53"/>
      <c r="E23" s="66"/>
      <c r="F23" s="54">
        <v>587.79999999999995</v>
      </c>
      <c r="G23" s="54">
        <v>586.5</v>
      </c>
      <c r="H23" s="54">
        <v>270.8</v>
      </c>
      <c r="I23" s="54">
        <v>292.3</v>
      </c>
      <c r="J23" s="54">
        <v>0</v>
      </c>
      <c r="K23" s="54">
        <v>0</v>
      </c>
      <c r="L23" s="54"/>
      <c r="M23" s="54"/>
      <c r="N23" s="54">
        <v>485</v>
      </c>
      <c r="O23" s="54">
        <v>692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97"/>
      <c r="B24" s="53" t="s">
        <v>101</v>
      </c>
      <c r="C24" s="53"/>
      <c r="D24" s="53"/>
      <c r="E24" s="66" t="s">
        <v>102</v>
      </c>
      <c r="F24" s="54">
        <f>F21-F22</f>
        <v>-1139.1999999999998</v>
      </c>
      <c r="G24" s="54">
        <f>G21-G22</f>
        <v>-1948.8999999999996</v>
      </c>
      <c r="H24" s="54">
        <f t="shared" ref="H24:M24" si="2">H21-H22</f>
        <v>346.19999999999982</v>
      </c>
      <c r="I24" s="54">
        <f>I21-I22</f>
        <v>-62.100000000000023</v>
      </c>
      <c r="J24" s="54">
        <f t="shared" si="2"/>
        <v>-73.2</v>
      </c>
      <c r="K24" s="54">
        <f t="shared" si="2"/>
        <v>-50</v>
      </c>
      <c r="L24" s="54">
        <f t="shared" si="2"/>
        <v>0</v>
      </c>
      <c r="M24" s="54">
        <f t="shared" si="2"/>
        <v>0</v>
      </c>
      <c r="N24" s="54">
        <v>-67</v>
      </c>
      <c r="O24" s="54">
        <v>-504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97"/>
      <c r="B25" s="61" t="s">
        <v>66</v>
      </c>
      <c r="C25" s="61"/>
      <c r="D25" s="61"/>
      <c r="E25" s="109" t="s">
        <v>103</v>
      </c>
      <c r="F25" s="100">
        <v>1139.2</v>
      </c>
      <c r="G25" s="100">
        <v>1948.9</v>
      </c>
      <c r="H25" s="100">
        <v>0</v>
      </c>
      <c r="I25" s="100">
        <v>62.1</v>
      </c>
      <c r="J25" s="100">
        <v>73.2</v>
      </c>
      <c r="K25" s="100">
        <v>50</v>
      </c>
      <c r="L25" s="100"/>
      <c r="M25" s="100"/>
      <c r="N25" s="100">
        <v>67</v>
      </c>
      <c r="O25" s="100">
        <v>504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97"/>
      <c r="B26" s="79" t="s">
        <v>67</v>
      </c>
      <c r="C26" s="79"/>
      <c r="D26" s="79"/>
      <c r="E26" s="11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97"/>
      <c r="B27" s="53" t="s">
        <v>104</v>
      </c>
      <c r="C27" s="53"/>
      <c r="D27" s="53"/>
      <c r="E27" s="66" t="s">
        <v>105</v>
      </c>
      <c r="F27" s="54">
        <f>F24+F25</f>
        <v>0</v>
      </c>
      <c r="G27" s="54">
        <f t="shared" ref="G27:M27" si="3">G24+G25</f>
        <v>0</v>
      </c>
      <c r="H27" s="54">
        <f t="shared" si="3"/>
        <v>346.19999999999982</v>
      </c>
      <c r="I27" s="54">
        <f t="shared" si="3"/>
        <v>0</v>
      </c>
      <c r="J27" s="54">
        <f t="shared" si="3"/>
        <v>0</v>
      </c>
      <c r="K27" s="54">
        <f t="shared" si="3"/>
        <v>0</v>
      </c>
      <c r="L27" s="54">
        <f t="shared" si="3"/>
        <v>0</v>
      </c>
      <c r="M27" s="54">
        <f t="shared" si="3"/>
        <v>0</v>
      </c>
      <c r="N27" s="54">
        <v>0</v>
      </c>
      <c r="O27" s="54"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2" t="s">
        <v>68</v>
      </c>
      <c r="B30" s="102"/>
      <c r="C30" s="102"/>
      <c r="D30" s="102"/>
      <c r="E30" s="102"/>
      <c r="F30" s="103" t="s">
        <v>254</v>
      </c>
      <c r="G30" s="103"/>
      <c r="H30" s="103" t="s">
        <v>255</v>
      </c>
      <c r="I30" s="103"/>
      <c r="J30" s="103" t="s">
        <v>245</v>
      </c>
      <c r="K30" s="103"/>
      <c r="L30" s="103" t="s">
        <v>256</v>
      </c>
      <c r="M30" s="103"/>
      <c r="N30" s="103" t="s">
        <v>257</v>
      </c>
      <c r="O30" s="103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2"/>
      <c r="B31" s="102"/>
      <c r="C31" s="102"/>
      <c r="D31" s="102"/>
      <c r="E31" s="102"/>
      <c r="F31" s="51" t="s">
        <v>258</v>
      </c>
      <c r="G31" s="51" t="s">
        <v>259</v>
      </c>
      <c r="H31" s="51" t="s">
        <v>258</v>
      </c>
      <c r="I31" s="51" t="s">
        <v>259</v>
      </c>
      <c r="J31" s="51" t="s">
        <v>220</v>
      </c>
      <c r="K31" s="51" t="s">
        <v>221</v>
      </c>
      <c r="L31" s="51" t="s">
        <v>220</v>
      </c>
      <c r="M31" s="51" t="s">
        <v>221</v>
      </c>
      <c r="N31" s="51" t="s">
        <v>220</v>
      </c>
      <c r="O31" s="51" t="s">
        <v>221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97" t="s">
        <v>84</v>
      </c>
      <c r="B32" s="61" t="s">
        <v>49</v>
      </c>
      <c r="C32" s="53"/>
      <c r="D32" s="53"/>
      <c r="E32" s="66" t="s">
        <v>40</v>
      </c>
      <c r="F32" s="54">
        <v>447</v>
      </c>
      <c r="G32" s="54">
        <v>549</v>
      </c>
      <c r="H32" s="54">
        <v>79</v>
      </c>
      <c r="I32" s="54">
        <v>44</v>
      </c>
      <c r="J32" s="54">
        <v>30</v>
      </c>
      <c r="K32" s="54">
        <v>2516</v>
      </c>
      <c r="L32" s="54"/>
      <c r="M32" s="54">
        <v>0</v>
      </c>
      <c r="N32" s="54"/>
      <c r="O32" s="54">
        <v>0</v>
      </c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98"/>
      <c r="B33" s="63"/>
      <c r="C33" s="61" t="s">
        <v>69</v>
      </c>
      <c r="D33" s="53"/>
      <c r="E33" s="66"/>
      <c r="F33" s="54">
        <v>423</v>
      </c>
      <c r="G33" s="54">
        <v>513</v>
      </c>
      <c r="H33" s="54">
        <v>79</v>
      </c>
      <c r="I33" s="54">
        <v>44</v>
      </c>
      <c r="J33" s="54">
        <v>27</v>
      </c>
      <c r="K33" s="54">
        <v>2513</v>
      </c>
      <c r="L33" s="54"/>
      <c r="M33" s="54">
        <v>0</v>
      </c>
      <c r="N33" s="54"/>
      <c r="O33" s="54">
        <v>0</v>
      </c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98"/>
      <c r="B34" s="63"/>
      <c r="C34" s="62"/>
      <c r="D34" s="53" t="s">
        <v>70</v>
      </c>
      <c r="E34" s="66"/>
      <c r="F34" s="54">
        <v>423</v>
      </c>
      <c r="G34" s="54">
        <v>478</v>
      </c>
      <c r="H34" s="54">
        <v>36</v>
      </c>
      <c r="I34" s="54">
        <v>0</v>
      </c>
      <c r="J34" s="54">
        <v>0</v>
      </c>
      <c r="K34" s="54">
        <v>0</v>
      </c>
      <c r="L34" s="54"/>
      <c r="M34" s="54">
        <v>0</v>
      </c>
      <c r="N34" s="54"/>
      <c r="O34" s="54">
        <v>0</v>
      </c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98"/>
      <c r="B35" s="62"/>
      <c r="C35" s="79" t="s">
        <v>71</v>
      </c>
      <c r="D35" s="53"/>
      <c r="E35" s="66"/>
      <c r="F35" s="54">
        <v>24</v>
      </c>
      <c r="G35" s="54">
        <v>37</v>
      </c>
      <c r="H35" s="54">
        <v>0</v>
      </c>
      <c r="I35" s="54">
        <v>0</v>
      </c>
      <c r="J35" s="68">
        <v>3</v>
      </c>
      <c r="K35" s="68">
        <v>3</v>
      </c>
      <c r="L35" s="54"/>
      <c r="M35" s="54">
        <v>0</v>
      </c>
      <c r="N35" s="54"/>
      <c r="O35" s="54">
        <v>0</v>
      </c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98"/>
      <c r="B36" s="61" t="s">
        <v>52</v>
      </c>
      <c r="C36" s="53"/>
      <c r="D36" s="53"/>
      <c r="E36" s="66" t="s">
        <v>41</v>
      </c>
      <c r="F36" s="54">
        <v>464</v>
      </c>
      <c r="G36" s="54">
        <v>389</v>
      </c>
      <c r="H36" s="54">
        <v>35</v>
      </c>
      <c r="I36" s="54">
        <v>68</v>
      </c>
      <c r="J36" s="54">
        <v>55</v>
      </c>
      <c r="K36" s="54">
        <v>26</v>
      </c>
      <c r="L36" s="54"/>
      <c r="M36" s="54">
        <v>0</v>
      </c>
      <c r="N36" s="54"/>
      <c r="O36" s="54">
        <v>0</v>
      </c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98"/>
      <c r="B37" s="63"/>
      <c r="C37" s="53" t="s">
        <v>72</v>
      </c>
      <c r="D37" s="53"/>
      <c r="E37" s="66"/>
      <c r="F37" s="54">
        <v>437</v>
      </c>
      <c r="G37" s="54">
        <v>362</v>
      </c>
      <c r="H37" s="54">
        <v>35</v>
      </c>
      <c r="I37" s="54">
        <v>68</v>
      </c>
      <c r="J37" s="54">
        <v>55</v>
      </c>
      <c r="K37" s="54">
        <v>26</v>
      </c>
      <c r="L37" s="54"/>
      <c r="M37" s="54">
        <v>0</v>
      </c>
      <c r="N37" s="54"/>
      <c r="O37" s="54">
        <v>0</v>
      </c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98"/>
      <c r="B38" s="62"/>
      <c r="C38" s="53" t="s">
        <v>73</v>
      </c>
      <c r="D38" s="53"/>
      <c r="E38" s="66"/>
      <c r="F38" s="54">
        <v>27</v>
      </c>
      <c r="G38" s="54">
        <v>27</v>
      </c>
      <c r="H38" s="54">
        <v>0</v>
      </c>
      <c r="I38" s="54">
        <v>0</v>
      </c>
      <c r="J38" s="54">
        <v>0</v>
      </c>
      <c r="K38" s="68">
        <v>0.3</v>
      </c>
      <c r="L38" s="54"/>
      <c r="M38" s="54">
        <v>0</v>
      </c>
      <c r="N38" s="54"/>
      <c r="O38" s="54">
        <v>0</v>
      </c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98"/>
      <c r="B39" s="47" t="s">
        <v>74</v>
      </c>
      <c r="C39" s="47"/>
      <c r="D39" s="47"/>
      <c r="E39" s="66" t="s">
        <v>107</v>
      </c>
      <c r="F39" s="54">
        <v>-17</v>
      </c>
      <c r="G39" s="54">
        <v>160</v>
      </c>
      <c r="H39" s="54">
        <v>44</v>
      </c>
      <c r="I39" s="54">
        <v>-24</v>
      </c>
      <c r="J39" s="54">
        <v>-25</v>
      </c>
      <c r="K39" s="54">
        <v>2490</v>
      </c>
      <c r="L39" s="54">
        <v>0</v>
      </c>
      <c r="M39" s="54">
        <v>0</v>
      </c>
      <c r="N39" s="54">
        <v>0</v>
      </c>
      <c r="O39" s="54"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97" t="s">
        <v>85</v>
      </c>
      <c r="B40" s="61" t="s">
        <v>75</v>
      </c>
      <c r="C40" s="53"/>
      <c r="D40" s="53"/>
      <c r="E40" s="66" t="s">
        <v>43</v>
      </c>
      <c r="F40" s="54">
        <v>1234</v>
      </c>
      <c r="G40" s="54">
        <v>1981</v>
      </c>
      <c r="H40" s="54">
        <v>0</v>
      </c>
      <c r="I40" s="54">
        <v>0</v>
      </c>
      <c r="J40" s="54">
        <v>1276</v>
      </c>
      <c r="K40" s="54">
        <v>0</v>
      </c>
      <c r="L40" s="54">
        <v>12</v>
      </c>
      <c r="M40" s="54">
        <v>12</v>
      </c>
      <c r="N40" s="54">
        <v>118</v>
      </c>
      <c r="O40" s="54">
        <v>118</v>
      </c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99"/>
      <c r="B41" s="62"/>
      <c r="C41" s="53" t="s">
        <v>76</v>
      </c>
      <c r="D41" s="53"/>
      <c r="E41" s="66"/>
      <c r="F41" s="68">
        <v>273</v>
      </c>
      <c r="G41" s="68">
        <v>1068</v>
      </c>
      <c r="H41" s="68">
        <v>0</v>
      </c>
      <c r="I41" s="68">
        <v>0</v>
      </c>
      <c r="J41" s="54">
        <v>0</v>
      </c>
      <c r="K41" s="54">
        <v>0</v>
      </c>
      <c r="L41" s="54"/>
      <c r="M41" s="54">
        <v>0</v>
      </c>
      <c r="N41" s="54"/>
      <c r="O41" s="54">
        <v>0</v>
      </c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99"/>
      <c r="B42" s="61" t="s">
        <v>63</v>
      </c>
      <c r="C42" s="53"/>
      <c r="D42" s="53"/>
      <c r="E42" s="66" t="s">
        <v>44</v>
      </c>
      <c r="F42" s="54">
        <v>1258</v>
      </c>
      <c r="G42" s="54">
        <v>2009</v>
      </c>
      <c r="H42" s="54">
        <v>0</v>
      </c>
      <c r="I42" s="54">
        <v>0</v>
      </c>
      <c r="J42" s="54">
        <v>90</v>
      </c>
      <c r="K42" s="54">
        <v>2377</v>
      </c>
      <c r="L42" s="54">
        <v>12</v>
      </c>
      <c r="M42" s="54">
        <v>12</v>
      </c>
      <c r="N42" s="54">
        <v>118</v>
      </c>
      <c r="O42" s="54">
        <v>118</v>
      </c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99"/>
      <c r="B43" s="62"/>
      <c r="C43" s="53" t="s">
        <v>77</v>
      </c>
      <c r="D43" s="53"/>
      <c r="E43" s="66"/>
      <c r="F43" s="54">
        <v>984</v>
      </c>
      <c r="G43" s="54">
        <v>1770</v>
      </c>
      <c r="H43" s="54">
        <v>0</v>
      </c>
      <c r="I43" s="54">
        <v>0</v>
      </c>
      <c r="J43" s="68">
        <v>0</v>
      </c>
      <c r="K43" s="68">
        <v>478</v>
      </c>
      <c r="L43" s="54">
        <v>11</v>
      </c>
      <c r="M43" s="54">
        <v>10</v>
      </c>
      <c r="N43" s="54">
        <v>102</v>
      </c>
      <c r="O43" s="54">
        <v>101</v>
      </c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99"/>
      <c r="B44" s="53" t="s">
        <v>74</v>
      </c>
      <c r="C44" s="53"/>
      <c r="D44" s="53"/>
      <c r="E44" s="66" t="s">
        <v>108</v>
      </c>
      <c r="F44" s="68">
        <v>-24</v>
      </c>
      <c r="G44" s="68">
        <v>-28</v>
      </c>
      <c r="H44" s="68">
        <v>0</v>
      </c>
      <c r="I44" s="68">
        <v>0</v>
      </c>
      <c r="J44" s="68">
        <v>1186</v>
      </c>
      <c r="K44" s="68">
        <v>-2377</v>
      </c>
      <c r="L44" s="68">
        <v>0</v>
      </c>
      <c r="M44" s="68">
        <v>0</v>
      </c>
      <c r="N44" s="68">
        <v>0</v>
      </c>
      <c r="O44" s="68"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97" t="s">
        <v>86</v>
      </c>
      <c r="B45" s="47" t="s">
        <v>78</v>
      </c>
      <c r="C45" s="47"/>
      <c r="D45" s="47"/>
      <c r="E45" s="66" t="s">
        <v>109</v>
      </c>
      <c r="F45" s="54">
        <v>-41</v>
      </c>
      <c r="G45" s="54">
        <v>132</v>
      </c>
      <c r="H45" s="54">
        <v>44</v>
      </c>
      <c r="I45" s="54">
        <v>-24</v>
      </c>
      <c r="J45" s="54">
        <v>1161</v>
      </c>
      <c r="K45" s="54">
        <v>113</v>
      </c>
      <c r="L45" s="54">
        <v>0</v>
      </c>
      <c r="M45" s="54">
        <v>0</v>
      </c>
      <c r="N45" s="54">
        <v>0</v>
      </c>
      <c r="O45" s="54"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99"/>
      <c r="B46" s="53" t="s">
        <v>79</v>
      </c>
      <c r="C46" s="53"/>
      <c r="D46" s="53"/>
      <c r="E46" s="53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54"/>
      <c r="M46" s="54">
        <v>0</v>
      </c>
      <c r="N46" s="68"/>
      <c r="O46" s="68">
        <v>0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99"/>
      <c r="B47" s="53" t="s">
        <v>80</v>
      </c>
      <c r="C47" s="53"/>
      <c r="D47" s="53"/>
      <c r="E47" s="53"/>
      <c r="F47" s="54">
        <v>331</v>
      </c>
      <c r="G47" s="54">
        <v>372</v>
      </c>
      <c r="H47" s="54">
        <v>1057</v>
      </c>
      <c r="I47" s="54">
        <v>1012</v>
      </c>
      <c r="J47" s="54">
        <v>1508</v>
      </c>
      <c r="K47" s="54">
        <v>346</v>
      </c>
      <c r="L47" s="54"/>
      <c r="M47" s="54">
        <v>0</v>
      </c>
      <c r="N47" s="54"/>
      <c r="O47" s="54">
        <v>0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99"/>
      <c r="B48" s="53" t="s">
        <v>81</v>
      </c>
      <c r="C48" s="53"/>
      <c r="D48" s="53"/>
      <c r="E48" s="53"/>
      <c r="F48" s="54">
        <v>42</v>
      </c>
      <c r="G48" s="54">
        <v>84</v>
      </c>
      <c r="H48" s="54">
        <v>1009</v>
      </c>
      <c r="I48" s="54">
        <v>1003</v>
      </c>
      <c r="J48" s="54">
        <v>62</v>
      </c>
      <c r="K48" s="54">
        <v>346</v>
      </c>
      <c r="L48" s="54"/>
      <c r="M48" s="54">
        <v>0</v>
      </c>
      <c r="N48" s="54"/>
      <c r="O48" s="54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6" customHeight="1">
      <c r="A49" s="8" t="s">
        <v>110</v>
      </c>
      <c r="O49" s="6"/>
    </row>
    <row r="50" spans="1:15" ht="16" customHeight="1">
      <c r="A50" s="8"/>
    </row>
  </sheetData>
  <mergeCells count="28">
    <mergeCell ref="L6:M6"/>
    <mergeCell ref="N6:O6"/>
    <mergeCell ref="H25:H26"/>
    <mergeCell ref="A6:E7"/>
    <mergeCell ref="F6:G6"/>
    <mergeCell ref="H6:I6"/>
    <mergeCell ref="J6:K6"/>
    <mergeCell ref="A8:A18"/>
    <mergeCell ref="A19:A27"/>
    <mergeCell ref="E25:E26"/>
    <mergeCell ref="F25:F26"/>
    <mergeCell ref="G25:G2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  <mergeCell ref="I25:I26"/>
    <mergeCell ref="J25:J26"/>
    <mergeCell ref="K25:K26"/>
    <mergeCell ref="L25:L26"/>
    <mergeCell ref="M25:M26"/>
    <mergeCell ref="N25:N26"/>
  </mergeCells>
  <phoneticPr fontId="14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5E78-74F2-4F0B-A3F1-E5B01EEEB2FB}">
  <sheetPr>
    <pageSetUpPr fitToPage="1"/>
  </sheetPr>
  <dimension ref="A1:O47"/>
  <sheetViews>
    <sheetView view="pageBreakPreview" zoomScaleNormal="100" zoomScaleSheetLayoutView="100" workbookViewId="0">
      <selection activeCell="C1" sqref="C1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41" t="s">
        <v>233</v>
      </c>
      <c r="D1" s="42"/>
    </row>
    <row r="3" spans="1:14" ht="15" customHeight="1">
      <c r="A3" s="14" t="s">
        <v>152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234</v>
      </c>
      <c r="C5" s="43"/>
      <c r="D5" s="43"/>
      <c r="H5" s="15"/>
      <c r="L5" s="15"/>
      <c r="N5" s="15" t="s">
        <v>153</v>
      </c>
    </row>
    <row r="6" spans="1:14" ht="15" customHeight="1">
      <c r="A6" s="44"/>
      <c r="B6" s="45"/>
      <c r="C6" s="45"/>
      <c r="D6" s="85"/>
      <c r="E6" s="114" t="s">
        <v>235</v>
      </c>
      <c r="F6" s="114"/>
      <c r="G6" s="115" t="s">
        <v>236</v>
      </c>
      <c r="H6" s="115"/>
      <c r="I6" s="114" t="s">
        <v>237</v>
      </c>
      <c r="J6" s="114"/>
      <c r="K6" s="114"/>
      <c r="L6" s="114"/>
      <c r="M6" s="114"/>
      <c r="N6" s="114"/>
    </row>
    <row r="7" spans="1:14" ht="15" customHeight="1">
      <c r="A7" s="18"/>
      <c r="B7" s="19"/>
      <c r="C7" s="19"/>
      <c r="D7" s="60"/>
      <c r="E7" s="36" t="s">
        <v>220</v>
      </c>
      <c r="F7" s="36" t="s">
        <v>221</v>
      </c>
      <c r="G7" s="36" t="s">
        <v>220</v>
      </c>
      <c r="H7" s="36" t="s">
        <v>221</v>
      </c>
      <c r="I7" s="36" t="s">
        <v>220</v>
      </c>
      <c r="J7" s="36" t="s">
        <v>221</v>
      </c>
      <c r="K7" s="36" t="s">
        <v>220</v>
      </c>
      <c r="L7" s="36" t="s">
        <v>221</v>
      </c>
      <c r="M7" s="36" t="s">
        <v>220</v>
      </c>
      <c r="N7" s="36" t="s">
        <v>221</v>
      </c>
    </row>
    <row r="8" spans="1:14" ht="18" customHeight="1">
      <c r="A8" s="93" t="s">
        <v>154</v>
      </c>
      <c r="B8" s="80" t="s">
        <v>155</v>
      </c>
      <c r="C8" s="81"/>
      <c r="D8" s="81"/>
      <c r="E8" s="82">
        <v>31</v>
      </c>
      <c r="F8" s="82">
        <v>31</v>
      </c>
      <c r="G8" s="82">
        <v>2</v>
      </c>
      <c r="H8" s="82">
        <v>2</v>
      </c>
      <c r="I8" s="82">
        <v>1</v>
      </c>
      <c r="J8" s="82">
        <v>1</v>
      </c>
      <c r="K8" s="82"/>
      <c r="L8" s="82"/>
      <c r="M8" s="82"/>
      <c r="N8" s="82"/>
    </row>
    <row r="9" spans="1:14" ht="18" customHeight="1">
      <c r="A9" s="93"/>
      <c r="B9" s="93" t="s">
        <v>156</v>
      </c>
      <c r="C9" s="53" t="s">
        <v>157</v>
      </c>
      <c r="D9" s="53"/>
      <c r="E9" s="82">
        <v>499</v>
      </c>
      <c r="F9" s="82">
        <v>499</v>
      </c>
      <c r="G9" s="82">
        <v>1070</v>
      </c>
      <c r="H9" s="82">
        <v>1070</v>
      </c>
      <c r="I9" s="82">
        <v>1505</v>
      </c>
      <c r="J9" s="82">
        <v>1505</v>
      </c>
      <c r="K9" s="82"/>
      <c r="L9" s="82"/>
      <c r="M9" s="82"/>
      <c r="N9" s="82"/>
    </row>
    <row r="10" spans="1:14" ht="18" customHeight="1">
      <c r="A10" s="93"/>
      <c r="B10" s="93"/>
      <c r="C10" s="53" t="s">
        <v>158</v>
      </c>
      <c r="D10" s="53"/>
      <c r="E10" s="82">
        <v>266</v>
      </c>
      <c r="F10" s="82">
        <v>266</v>
      </c>
      <c r="G10" s="82">
        <v>535</v>
      </c>
      <c r="H10" s="82">
        <v>535</v>
      </c>
      <c r="I10" s="82">
        <v>1505</v>
      </c>
      <c r="J10" s="82">
        <v>1505</v>
      </c>
      <c r="K10" s="82"/>
      <c r="L10" s="82"/>
      <c r="M10" s="82"/>
      <c r="N10" s="82"/>
    </row>
    <row r="11" spans="1:14" ht="18" customHeight="1">
      <c r="A11" s="93"/>
      <c r="B11" s="93"/>
      <c r="C11" s="53" t="s">
        <v>159</v>
      </c>
      <c r="D11" s="53"/>
      <c r="E11" s="82">
        <v>134</v>
      </c>
      <c r="F11" s="82">
        <v>134</v>
      </c>
      <c r="G11" s="82">
        <v>0</v>
      </c>
      <c r="H11" s="82">
        <v>0</v>
      </c>
      <c r="I11" s="82">
        <v>0</v>
      </c>
      <c r="J11" s="82">
        <v>0</v>
      </c>
      <c r="K11" s="82"/>
      <c r="L11" s="82"/>
      <c r="M11" s="82"/>
      <c r="N11" s="82"/>
    </row>
    <row r="12" spans="1:14" ht="18" customHeight="1">
      <c r="A12" s="93"/>
      <c r="B12" s="93"/>
      <c r="C12" s="53" t="s">
        <v>160</v>
      </c>
      <c r="D12" s="53"/>
      <c r="E12" s="82">
        <v>99</v>
      </c>
      <c r="F12" s="82">
        <v>99</v>
      </c>
      <c r="G12" s="82">
        <v>0</v>
      </c>
      <c r="H12" s="82">
        <v>0</v>
      </c>
      <c r="I12" s="82">
        <v>0</v>
      </c>
      <c r="J12" s="82">
        <v>0</v>
      </c>
      <c r="K12" s="82"/>
      <c r="L12" s="82"/>
      <c r="M12" s="82"/>
      <c r="N12" s="82"/>
    </row>
    <row r="13" spans="1:14" ht="18" customHeight="1">
      <c r="A13" s="93"/>
      <c r="B13" s="93"/>
      <c r="C13" s="53" t="s">
        <v>161</v>
      </c>
      <c r="D13" s="53"/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/>
      <c r="L13" s="82"/>
      <c r="M13" s="82"/>
      <c r="N13" s="82"/>
    </row>
    <row r="14" spans="1:14" ht="18" customHeight="1">
      <c r="A14" s="93"/>
      <c r="B14" s="93"/>
      <c r="C14" s="53" t="s">
        <v>162</v>
      </c>
      <c r="D14" s="53"/>
      <c r="E14" s="82">
        <v>0</v>
      </c>
      <c r="F14" s="82">
        <v>0</v>
      </c>
      <c r="G14" s="82">
        <v>535</v>
      </c>
      <c r="H14" s="82">
        <v>535</v>
      </c>
      <c r="I14" s="82">
        <v>0</v>
      </c>
      <c r="J14" s="82">
        <v>0</v>
      </c>
      <c r="K14" s="82"/>
      <c r="L14" s="82"/>
      <c r="M14" s="82"/>
      <c r="N14" s="82"/>
    </row>
    <row r="15" spans="1:14" ht="18" customHeight="1">
      <c r="A15" s="93" t="s">
        <v>163</v>
      </c>
      <c r="B15" s="93" t="s">
        <v>164</v>
      </c>
      <c r="C15" s="53" t="s">
        <v>165</v>
      </c>
      <c r="D15" s="53"/>
      <c r="E15" s="54">
        <v>470</v>
      </c>
      <c r="F15" s="54">
        <v>575.79999999999995</v>
      </c>
      <c r="G15" s="54">
        <v>74.900000000000006</v>
      </c>
      <c r="H15" s="54">
        <v>101.5</v>
      </c>
      <c r="I15" s="54">
        <v>788.7</v>
      </c>
      <c r="J15" s="54">
        <v>697.5</v>
      </c>
      <c r="K15" s="54"/>
      <c r="L15" s="54"/>
      <c r="M15" s="54"/>
      <c r="N15" s="54"/>
    </row>
    <row r="16" spans="1:14" ht="18" customHeight="1">
      <c r="A16" s="93"/>
      <c r="B16" s="93"/>
      <c r="C16" s="53" t="s">
        <v>166</v>
      </c>
      <c r="D16" s="53"/>
      <c r="E16" s="54">
        <v>189.5</v>
      </c>
      <c r="F16" s="54">
        <v>220.2</v>
      </c>
      <c r="G16" s="54">
        <v>1093</v>
      </c>
      <c r="H16" s="54">
        <v>1056.5999999999999</v>
      </c>
      <c r="I16" s="54">
        <v>4499.3</v>
      </c>
      <c r="J16" s="54">
        <v>4543.6000000000004</v>
      </c>
      <c r="K16" s="54"/>
      <c r="L16" s="54"/>
      <c r="M16" s="54"/>
      <c r="N16" s="54"/>
    </row>
    <row r="17" spans="1:15" ht="18" customHeight="1">
      <c r="A17" s="93"/>
      <c r="B17" s="93"/>
      <c r="C17" s="53" t="s">
        <v>167</v>
      </c>
      <c r="D17" s="53"/>
      <c r="E17" s="54">
        <v>48</v>
      </c>
      <c r="F17" s="54">
        <v>51.8</v>
      </c>
      <c r="G17" s="54">
        <v>0.9</v>
      </c>
      <c r="H17" s="54">
        <v>1.9</v>
      </c>
      <c r="I17" s="54"/>
      <c r="J17" s="54"/>
      <c r="K17" s="54"/>
      <c r="L17" s="54"/>
      <c r="M17" s="54"/>
      <c r="N17" s="54"/>
    </row>
    <row r="18" spans="1:15" ht="18" customHeight="1">
      <c r="A18" s="93"/>
      <c r="B18" s="93"/>
      <c r="C18" s="53" t="s">
        <v>168</v>
      </c>
      <c r="D18" s="53"/>
      <c r="E18" s="54">
        <v>707.5</v>
      </c>
      <c r="F18" s="54">
        <v>847.9</v>
      </c>
      <c r="G18" s="54">
        <v>1167.9000000000001</v>
      </c>
      <c r="H18" s="54">
        <f>SUM(H15:H17)</f>
        <v>1160</v>
      </c>
      <c r="I18" s="54">
        <v>5288.1</v>
      </c>
      <c r="J18" s="54">
        <v>5241.2</v>
      </c>
      <c r="K18" s="54"/>
      <c r="L18" s="54"/>
      <c r="M18" s="54"/>
      <c r="N18" s="54"/>
    </row>
    <row r="19" spans="1:15" ht="18" customHeight="1">
      <c r="A19" s="93"/>
      <c r="B19" s="93" t="s">
        <v>169</v>
      </c>
      <c r="C19" s="53" t="s">
        <v>170</v>
      </c>
      <c r="D19" s="53"/>
      <c r="E19" s="54">
        <v>174.3</v>
      </c>
      <c r="F19" s="54">
        <v>305.8</v>
      </c>
      <c r="G19" s="54">
        <v>12</v>
      </c>
      <c r="H19" s="54">
        <v>7.7</v>
      </c>
      <c r="I19" s="54">
        <v>56.3</v>
      </c>
      <c r="J19" s="54">
        <v>40.9</v>
      </c>
      <c r="K19" s="54"/>
      <c r="L19" s="54"/>
      <c r="M19" s="54"/>
      <c r="N19" s="54"/>
    </row>
    <row r="20" spans="1:15" ht="18" customHeight="1">
      <c r="A20" s="93"/>
      <c r="B20" s="93"/>
      <c r="C20" s="53" t="s">
        <v>171</v>
      </c>
      <c r="D20" s="53"/>
      <c r="E20" s="54">
        <v>0</v>
      </c>
      <c r="F20" s="83">
        <v>0</v>
      </c>
      <c r="G20" s="54">
        <v>12.6</v>
      </c>
      <c r="H20" s="54">
        <v>11.8</v>
      </c>
      <c r="I20" s="54">
        <v>192.1</v>
      </c>
      <c r="J20" s="54">
        <v>238.9</v>
      </c>
      <c r="K20" s="54"/>
      <c r="L20" s="54"/>
      <c r="M20" s="54"/>
      <c r="N20" s="54"/>
    </row>
    <row r="21" spans="1:15" ht="18" customHeight="1">
      <c r="A21" s="93"/>
      <c r="B21" s="93"/>
      <c r="C21" s="53" t="s">
        <v>172</v>
      </c>
      <c r="D21" s="53"/>
      <c r="E21" s="83">
        <v>49.2</v>
      </c>
      <c r="F21" s="83">
        <v>44</v>
      </c>
      <c r="G21" s="83">
        <v>0</v>
      </c>
      <c r="H21" s="83">
        <v>0</v>
      </c>
      <c r="I21" s="83">
        <v>3526.2</v>
      </c>
      <c r="J21" s="83">
        <v>3448</v>
      </c>
      <c r="K21" s="83"/>
      <c r="L21" s="83"/>
      <c r="M21" s="83"/>
      <c r="N21" s="83"/>
    </row>
    <row r="22" spans="1:15" ht="18" customHeight="1">
      <c r="A22" s="93"/>
      <c r="B22" s="93"/>
      <c r="C22" s="47" t="s">
        <v>173</v>
      </c>
      <c r="D22" s="47"/>
      <c r="E22" s="54">
        <v>223.6</v>
      </c>
      <c r="F22" s="54">
        <v>349.8</v>
      </c>
      <c r="G22" s="54">
        <v>24.6</v>
      </c>
      <c r="H22" s="54">
        <f>SUM(H19:H20)</f>
        <v>19.5</v>
      </c>
      <c r="I22" s="54">
        <v>3774.7</v>
      </c>
      <c r="J22" s="54">
        <v>3727.7</v>
      </c>
      <c r="K22" s="54"/>
      <c r="L22" s="54"/>
      <c r="M22" s="54"/>
      <c r="N22" s="54"/>
    </row>
    <row r="23" spans="1:15" ht="18" customHeight="1">
      <c r="A23" s="93"/>
      <c r="B23" s="93" t="s">
        <v>174</v>
      </c>
      <c r="C23" s="53" t="s">
        <v>175</v>
      </c>
      <c r="D23" s="53"/>
      <c r="E23" s="54">
        <v>100</v>
      </c>
      <c r="F23" s="54">
        <v>499</v>
      </c>
      <c r="G23" s="54">
        <v>1070</v>
      </c>
      <c r="H23" s="54">
        <v>1070</v>
      </c>
      <c r="I23" s="54">
        <v>1505</v>
      </c>
      <c r="J23" s="54">
        <v>1505</v>
      </c>
      <c r="K23" s="54"/>
      <c r="L23" s="54"/>
      <c r="M23" s="54"/>
      <c r="N23" s="54"/>
    </row>
    <row r="24" spans="1:15" ht="18" customHeight="1">
      <c r="A24" s="93"/>
      <c r="B24" s="93"/>
      <c r="C24" s="53" t="s">
        <v>176</v>
      </c>
      <c r="D24" s="53"/>
      <c r="E24" s="54">
        <v>383.9</v>
      </c>
      <c r="F24" s="54">
        <v>-1</v>
      </c>
      <c r="G24" s="54">
        <v>73.3</v>
      </c>
      <c r="H24" s="54">
        <v>68.5</v>
      </c>
      <c r="I24" s="54">
        <v>8.4</v>
      </c>
      <c r="J24" s="54">
        <v>8.4</v>
      </c>
      <c r="K24" s="54"/>
      <c r="L24" s="54"/>
      <c r="M24" s="54"/>
      <c r="N24" s="54"/>
    </row>
    <row r="25" spans="1:15" ht="18" customHeight="1">
      <c r="A25" s="93"/>
      <c r="B25" s="93"/>
      <c r="C25" s="53" t="s">
        <v>177</v>
      </c>
      <c r="D25" s="53"/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/>
      <c r="L25" s="54"/>
      <c r="M25" s="54"/>
      <c r="N25" s="54"/>
    </row>
    <row r="26" spans="1:15" ht="18" customHeight="1">
      <c r="A26" s="93"/>
      <c r="B26" s="93"/>
      <c r="C26" s="53" t="s">
        <v>178</v>
      </c>
      <c r="D26" s="53"/>
      <c r="E26" s="54">
        <v>483.9</v>
      </c>
      <c r="F26" s="54">
        <v>498</v>
      </c>
      <c r="G26" s="54">
        <v>1143.3</v>
      </c>
      <c r="H26" s="54">
        <f>SUM(H23:H24)</f>
        <v>1138.5</v>
      </c>
      <c r="I26" s="54">
        <v>1513.4</v>
      </c>
      <c r="J26" s="54">
        <v>1513.4</v>
      </c>
      <c r="K26" s="54"/>
      <c r="L26" s="54"/>
      <c r="M26" s="54"/>
      <c r="N26" s="54"/>
    </row>
    <row r="27" spans="1:15" ht="18" customHeight="1">
      <c r="A27" s="93"/>
      <c r="B27" s="53" t="s">
        <v>179</v>
      </c>
      <c r="C27" s="53"/>
      <c r="D27" s="53"/>
      <c r="E27" s="54">
        <v>707.5</v>
      </c>
      <c r="F27" s="54">
        <v>847.9</v>
      </c>
      <c r="G27" s="54">
        <v>1167.9000000000001</v>
      </c>
      <c r="H27" s="54">
        <f>SUM(H22+H26)</f>
        <v>1158</v>
      </c>
      <c r="I27" s="54">
        <v>5288.1</v>
      </c>
      <c r="J27" s="54">
        <v>5241.2</v>
      </c>
      <c r="K27" s="54"/>
      <c r="L27" s="54"/>
      <c r="M27" s="54"/>
      <c r="N27" s="54"/>
    </row>
    <row r="28" spans="1:15" ht="18" customHeight="1">
      <c r="A28" s="93" t="s">
        <v>180</v>
      </c>
      <c r="B28" s="93" t="s">
        <v>181</v>
      </c>
      <c r="C28" s="53" t="s">
        <v>182</v>
      </c>
      <c r="D28" s="84" t="s">
        <v>40</v>
      </c>
      <c r="E28" s="54">
        <v>899.8</v>
      </c>
      <c r="F28" s="54">
        <v>614.9</v>
      </c>
      <c r="G28" s="54">
        <v>47.7</v>
      </c>
      <c r="H28" s="54">
        <v>49.6</v>
      </c>
      <c r="I28" s="54">
        <v>414.2</v>
      </c>
      <c r="J28" s="54">
        <v>409.9</v>
      </c>
      <c r="K28" s="54"/>
      <c r="L28" s="54"/>
      <c r="M28" s="54"/>
      <c r="N28" s="54"/>
    </row>
    <row r="29" spans="1:15" ht="18" customHeight="1">
      <c r="A29" s="93"/>
      <c r="B29" s="93"/>
      <c r="C29" s="53" t="s">
        <v>183</v>
      </c>
      <c r="D29" s="84" t="s">
        <v>41</v>
      </c>
      <c r="E29" s="54">
        <v>1431</v>
      </c>
      <c r="F29" s="54">
        <v>1443</v>
      </c>
      <c r="G29" s="54">
        <v>15.8</v>
      </c>
      <c r="H29" s="54">
        <v>14.9</v>
      </c>
      <c r="I29" s="54">
        <v>383.2</v>
      </c>
      <c r="J29" s="54">
        <v>384.5</v>
      </c>
      <c r="K29" s="54"/>
      <c r="L29" s="54"/>
      <c r="M29" s="54"/>
      <c r="N29" s="54"/>
    </row>
    <row r="30" spans="1:15" ht="18" customHeight="1">
      <c r="A30" s="93"/>
      <c r="B30" s="93"/>
      <c r="C30" s="53" t="s">
        <v>184</v>
      </c>
      <c r="D30" s="84" t="s">
        <v>185</v>
      </c>
      <c r="E30" s="54">
        <v>99.3</v>
      </c>
      <c r="F30" s="54">
        <v>99.1</v>
      </c>
      <c r="G30" s="54">
        <v>24.6</v>
      </c>
      <c r="H30" s="54">
        <v>25.2</v>
      </c>
      <c r="I30" s="54">
        <v>31</v>
      </c>
      <c r="J30" s="54">
        <v>25.4</v>
      </c>
      <c r="K30" s="54"/>
      <c r="L30" s="54"/>
      <c r="M30" s="54"/>
      <c r="N30" s="54"/>
    </row>
    <row r="31" spans="1:15" ht="18" customHeight="1">
      <c r="A31" s="93"/>
      <c r="B31" s="93"/>
      <c r="C31" s="47" t="s">
        <v>186</v>
      </c>
      <c r="D31" s="84" t="s">
        <v>187</v>
      </c>
      <c r="E31" s="54">
        <f t="shared" ref="E31" si="0">E28-E29-E30</f>
        <v>-630.5</v>
      </c>
      <c r="F31" s="54">
        <f>F28-F29-F30</f>
        <v>-927.2</v>
      </c>
      <c r="G31" s="54">
        <f>G28-G29-G30</f>
        <v>7.3000000000000007</v>
      </c>
      <c r="H31" s="54">
        <f t="shared" ref="H31:N31" si="1">H28-H29-H30</f>
        <v>9.5000000000000036</v>
      </c>
      <c r="I31" s="54">
        <f t="shared" si="1"/>
        <v>0</v>
      </c>
      <c r="J31" s="54">
        <f t="shared" si="1"/>
        <v>0</v>
      </c>
      <c r="K31" s="54">
        <f t="shared" si="1"/>
        <v>0</v>
      </c>
      <c r="L31" s="54">
        <f t="shared" si="1"/>
        <v>0</v>
      </c>
      <c r="M31" s="54">
        <f t="shared" si="1"/>
        <v>0</v>
      </c>
      <c r="N31" s="54">
        <f t="shared" si="1"/>
        <v>0</v>
      </c>
      <c r="O31" s="7"/>
    </row>
    <row r="32" spans="1:15" ht="18" customHeight="1">
      <c r="A32" s="93"/>
      <c r="B32" s="93"/>
      <c r="C32" s="53" t="s">
        <v>188</v>
      </c>
      <c r="D32" s="84" t="s">
        <v>189</v>
      </c>
      <c r="E32" s="54">
        <v>18.8</v>
      </c>
      <c r="F32" s="54">
        <v>22.3</v>
      </c>
      <c r="G32" s="54">
        <v>1.1000000000000001</v>
      </c>
      <c r="H32" s="54">
        <v>0.8</v>
      </c>
      <c r="I32" s="86">
        <v>0</v>
      </c>
      <c r="J32" s="86">
        <v>0</v>
      </c>
      <c r="K32" s="54"/>
      <c r="L32" s="54"/>
      <c r="M32" s="54"/>
      <c r="N32" s="54"/>
    </row>
    <row r="33" spans="1:14" ht="18" customHeight="1">
      <c r="A33" s="93"/>
      <c r="B33" s="93"/>
      <c r="C33" s="53" t="s">
        <v>190</v>
      </c>
      <c r="D33" s="84" t="s">
        <v>191</v>
      </c>
      <c r="E33" s="54">
        <v>0.03</v>
      </c>
      <c r="F33" s="54">
        <v>15.9</v>
      </c>
      <c r="G33" s="54">
        <v>0</v>
      </c>
      <c r="H33" s="54">
        <v>0</v>
      </c>
      <c r="I33" s="54">
        <v>0</v>
      </c>
      <c r="J33" s="54">
        <v>0</v>
      </c>
      <c r="K33" s="54"/>
      <c r="L33" s="54"/>
      <c r="M33" s="54"/>
      <c r="N33" s="54"/>
    </row>
    <row r="34" spans="1:14" ht="18" customHeight="1">
      <c r="A34" s="93"/>
      <c r="B34" s="93"/>
      <c r="C34" s="47" t="s">
        <v>192</v>
      </c>
      <c r="D34" s="84" t="s">
        <v>193</v>
      </c>
      <c r="E34" s="54">
        <f t="shared" ref="E34:G34" si="2">E31+E32-E33</f>
        <v>-611.73</v>
      </c>
      <c r="F34" s="54">
        <f t="shared" si="2"/>
        <v>-920.80000000000007</v>
      </c>
      <c r="G34" s="54">
        <f t="shared" si="2"/>
        <v>8.4</v>
      </c>
      <c r="H34" s="54">
        <f>H31+H32-H33</f>
        <v>10.300000000000004</v>
      </c>
      <c r="I34" s="54">
        <f t="shared" ref="I34:N34" si="3">I31+I32-I33</f>
        <v>0</v>
      </c>
      <c r="J34" s="54">
        <f t="shared" si="3"/>
        <v>0</v>
      </c>
      <c r="K34" s="54">
        <f t="shared" si="3"/>
        <v>0</v>
      </c>
      <c r="L34" s="54">
        <f t="shared" si="3"/>
        <v>0</v>
      </c>
      <c r="M34" s="54">
        <f t="shared" si="3"/>
        <v>0</v>
      </c>
      <c r="N34" s="54">
        <f t="shared" si="3"/>
        <v>0</v>
      </c>
    </row>
    <row r="35" spans="1:14" ht="18" customHeight="1">
      <c r="A35" s="93"/>
      <c r="B35" s="93" t="s">
        <v>194</v>
      </c>
      <c r="C35" s="53" t="s">
        <v>195</v>
      </c>
      <c r="D35" s="84" t="s">
        <v>196</v>
      </c>
      <c r="E35" s="54">
        <v>598.1</v>
      </c>
      <c r="F35" s="54">
        <v>1080.5999999999999</v>
      </c>
      <c r="G35" s="54">
        <v>0</v>
      </c>
      <c r="H35" s="54">
        <v>0</v>
      </c>
      <c r="I35" s="54">
        <v>0</v>
      </c>
      <c r="J35" s="54">
        <v>0</v>
      </c>
      <c r="K35" s="54"/>
      <c r="L35" s="54"/>
      <c r="M35" s="54"/>
      <c r="N35" s="54"/>
    </row>
    <row r="36" spans="1:14" ht="18" customHeight="1">
      <c r="A36" s="93"/>
      <c r="B36" s="93"/>
      <c r="C36" s="53" t="s">
        <v>197</v>
      </c>
      <c r="D36" s="84" t="s">
        <v>198</v>
      </c>
      <c r="E36" s="54">
        <v>0</v>
      </c>
      <c r="F36" s="54">
        <v>58.3</v>
      </c>
      <c r="G36" s="54">
        <v>0</v>
      </c>
      <c r="H36" s="54">
        <v>13.8</v>
      </c>
      <c r="I36" s="54">
        <v>0</v>
      </c>
      <c r="J36" s="54">
        <v>0</v>
      </c>
      <c r="K36" s="54"/>
      <c r="L36" s="54"/>
      <c r="M36" s="54"/>
      <c r="N36" s="54"/>
    </row>
    <row r="37" spans="1:14" ht="18" customHeight="1">
      <c r="A37" s="93"/>
      <c r="B37" s="93"/>
      <c r="C37" s="53" t="s">
        <v>199</v>
      </c>
      <c r="D37" s="84" t="s">
        <v>200</v>
      </c>
      <c r="E37" s="54">
        <f t="shared" ref="E37:F37" si="4">E34+E35-E36</f>
        <v>-13.629999999999995</v>
      </c>
      <c r="F37" s="54">
        <f t="shared" si="4"/>
        <v>101.49999999999984</v>
      </c>
      <c r="G37" s="54">
        <f>G34+G35-G36</f>
        <v>8.4</v>
      </c>
      <c r="H37" s="54">
        <f t="shared" ref="H37:N37" si="5">H34+H35-H36</f>
        <v>-3.4999999999999964</v>
      </c>
      <c r="I37" s="54">
        <f t="shared" si="5"/>
        <v>0</v>
      </c>
      <c r="J37" s="54">
        <f t="shared" si="5"/>
        <v>0</v>
      </c>
      <c r="K37" s="54">
        <f t="shared" si="5"/>
        <v>0</v>
      </c>
      <c r="L37" s="54">
        <f t="shared" si="5"/>
        <v>0</v>
      </c>
      <c r="M37" s="54">
        <f t="shared" si="5"/>
        <v>0</v>
      </c>
      <c r="N37" s="54">
        <f t="shared" si="5"/>
        <v>0</v>
      </c>
    </row>
    <row r="38" spans="1:14" ht="18" customHeight="1">
      <c r="A38" s="93"/>
      <c r="B38" s="93"/>
      <c r="C38" s="53" t="s">
        <v>201</v>
      </c>
      <c r="D38" s="84" t="s">
        <v>202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/>
      <c r="L38" s="54"/>
      <c r="M38" s="54"/>
      <c r="N38" s="54"/>
    </row>
    <row r="39" spans="1:14" ht="18" customHeight="1">
      <c r="A39" s="93"/>
      <c r="B39" s="93"/>
      <c r="C39" s="53" t="s">
        <v>203</v>
      </c>
      <c r="D39" s="84" t="s">
        <v>204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/>
      <c r="L39" s="54"/>
      <c r="M39" s="54"/>
      <c r="N39" s="54"/>
    </row>
    <row r="40" spans="1:14" ht="18" customHeight="1">
      <c r="A40" s="93"/>
      <c r="B40" s="93"/>
      <c r="C40" s="53" t="s">
        <v>205</v>
      </c>
      <c r="D40" s="84" t="s">
        <v>206</v>
      </c>
      <c r="E40" s="54">
        <v>0.4</v>
      </c>
      <c r="F40" s="54">
        <v>20.6</v>
      </c>
      <c r="G40" s="54">
        <v>3.6</v>
      </c>
      <c r="H40" s="54">
        <v>-0.1</v>
      </c>
      <c r="I40" s="54">
        <v>0</v>
      </c>
      <c r="J40" s="54">
        <v>0</v>
      </c>
      <c r="K40" s="54"/>
      <c r="L40" s="54"/>
      <c r="M40" s="54"/>
      <c r="N40" s="54"/>
    </row>
    <row r="41" spans="1:14" ht="18" customHeight="1">
      <c r="A41" s="93"/>
      <c r="B41" s="93"/>
      <c r="C41" s="47" t="s">
        <v>207</v>
      </c>
      <c r="D41" s="84" t="s">
        <v>208</v>
      </c>
      <c r="E41" s="54">
        <f t="shared" ref="E41:F41" si="6">E34+E35-E36-E40</f>
        <v>-14.029999999999996</v>
      </c>
      <c r="F41" s="54">
        <f t="shared" si="6"/>
        <v>80.899999999999835</v>
      </c>
      <c r="G41" s="54">
        <f>G34+G35-G36-G40</f>
        <v>4.8000000000000007</v>
      </c>
      <c r="H41" s="54">
        <f t="shared" ref="H41:N41" si="7">H34+H35-H36-H40</f>
        <v>-3.3999999999999964</v>
      </c>
      <c r="I41" s="54">
        <f t="shared" si="7"/>
        <v>0</v>
      </c>
      <c r="J41" s="54">
        <f t="shared" si="7"/>
        <v>0</v>
      </c>
      <c r="K41" s="54">
        <f t="shared" si="7"/>
        <v>0</v>
      </c>
      <c r="L41" s="54">
        <f t="shared" si="7"/>
        <v>0</v>
      </c>
      <c r="M41" s="54">
        <f t="shared" si="7"/>
        <v>0</v>
      </c>
      <c r="N41" s="54">
        <f t="shared" si="7"/>
        <v>0</v>
      </c>
    </row>
    <row r="42" spans="1:14" ht="18" customHeight="1">
      <c r="A42" s="93"/>
      <c r="B42" s="93"/>
      <c r="C42" s="113" t="s">
        <v>209</v>
      </c>
      <c r="D42" s="113"/>
      <c r="E42" s="54">
        <f>E37+E38-E39-E40</f>
        <v>-14.029999999999996</v>
      </c>
      <c r="F42" s="54">
        <f>F37+F38-F39-F40</f>
        <v>80.899999999999835</v>
      </c>
      <c r="G42" s="54">
        <f>G37+G38-G39-G40</f>
        <v>4.8000000000000007</v>
      </c>
      <c r="H42" s="54">
        <f t="shared" ref="H42:N42" si="8">H37+H38-H39-H40</f>
        <v>-3.3999999999999964</v>
      </c>
      <c r="I42" s="54">
        <f t="shared" si="8"/>
        <v>0</v>
      </c>
      <c r="J42" s="54">
        <f t="shared" si="8"/>
        <v>0</v>
      </c>
      <c r="K42" s="54">
        <f t="shared" si="8"/>
        <v>0</v>
      </c>
      <c r="L42" s="54">
        <f t="shared" si="8"/>
        <v>0</v>
      </c>
      <c r="M42" s="54">
        <f t="shared" si="8"/>
        <v>0</v>
      </c>
      <c r="N42" s="54">
        <f t="shared" si="8"/>
        <v>0</v>
      </c>
    </row>
    <row r="43" spans="1:14" ht="18" customHeight="1">
      <c r="A43" s="93"/>
      <c r="B43" s="93"/>
      <c r="C43" s="53" t="s">
        <v>210</v>
      </c>
      <c r="D43" s="84" t="s">
        <v>211</v>
      </c>
      <c r="E43" s="54">
        <v>-1</v>
      </c>
      <c r="F43" s="54">
        <v>-81.8</v>
      </c>
      <c r="G43" s="54">
        <v>68.5</v>
      </c>
      <c r="H43" s="54">
        <v>71.900000000000006</v>
      </c>
      <c r="I43" s="54">
        <v>8.4</v>
      </c>
      <c r="J43" s="54">
        <v>8.4</v>
      </c>
      <c r="K43" s="54"/>
      <c r="L43" s="54"/>
      <c r="M43" s="54"/>
      <c r="N43" s="54"/>
    </row>
    <row r="44" spans="1:14" ht="18" customHeight="1">
      <c r="A44" s="93"/>
      <c r="B44" s="93"/>
      <c r="C44" s="47" t="s">
        <v>212</v>
      </c>
      <c r="D44" s="66" t="s">
        <v>213</v>
      </c>
      <c r="E44" s="54">
        <f t="shared" ref="E44:H44" si="9">E41+E43</f>
        <v>-15.029999999999996</v>
      </c>
      <c r="F44" s="54">
        <f t="shared" si="9"/>
        <v>-0.900000000000162</v>
      </c>
      <c r="G44" s="54">
        <f t="shared" si="9"/>
        <v>73.3</v>
      </c>
      <c r="H44" s="54">
        <f t="shared" si="9"/>
        <v>68.500000000000014</v>
      </c>
      <c r="I44" s="54">
        <f>I41+I43</f>
        <v>8.4</v>
      </c>
      <c r="J44" s="54">
        <f t="shared" ref="J44:N44" si="10">J41+J43</f>
        <v>8.4</v>
      </c>
      <c r="K44" s="54">
        <f t="shared" si="10"/>
        <v>0</v>
      </c>
      <c r="L44" s="54">
        <f t="shared" si="10"/>
        <v>0</v>
      </c>
      <c r="M44" s="54">
        <f t="shared" si="10"/>
        <v>0</v>
      </c>
      <c r="N44" s="54">
        <f t="shared" si="10"/>
        <v>0</v>
      </c>
    </row>
    <row r="45" spans="1:14" ht="14.15" customHeight="1">
      <c r="A45" s="8" t="s">
        <v>214</v>
      </c>
    </row>
    <row r="46" spans="1:14" ht="14.15" customHeight="1">
      <c r="A46" s="8" t="s">
        <v>215</v>
      </c>
    </row>
    <row r="47" spans="1:14">
      <c r="A47" s="46"/>
    </row>
  </sheetData>
  <mergeCells count="15">
    <mergeCell ref="A8:A14"/>
    <mergeCell ref="B9:B14"/>
    <mergeCell ref="E6:F6"/>
    <mergeCell ref="G6:H6"/>
    <mergeCell ref="I6:J6"/>
    <mergeCell ref="K6:L6"/>
    <mergeCell ref="M6:N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4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1750250</cp:lastModifiedBy>
  <cp:lastPrinted>2025-08-28T02:00:37Z</cp:lastPrinted>
  <dcterms:created xsi:type="dcterms:W3CDTF">1999-07-06T05:17:05Z</dcterms:created>
  <dcterms:modified xsi:type="dcterms:W3CDTF">2025-08-28T02:00:44Z</dcterms:modified>
</cp:coreProperties>
</file>