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R:\S11400_財政課\常用_副本\予算\００３決算班\各種照会\R7年度\02_【地方債協会0829〆】都道府県及び指定都市の財政状況について\3.回答\"/>
    </mc:Choice>
  </mc:AlternateContent>
  <xr:revisionPtr revIDLastSave="0" documentId="13_ncr:1_{BA3E51B1-328D-4AEE-B5B9-137A9D534CC0}" xr6:coauthVersionLast="47" xr6:coauthVersionMax="47" xr10:uidLastSave="{00000000-0000-0000-0000-000000000000}"/>
  <bookViews>
    <workbookView xWindow="-28920" yWindow="1245" windowWidth="29040" windowHeight="15720" tabRatio="663" firstSheet="2" activeTab="5" xr2:uid="{00000000-000D-0000-FFFF-FFFF00000000}"/>
  </bookViews>
  <sheets>
    <sheet name="1.普通会計予算(R6-7年度)" sheetId="2" r:id="rId1"/>
    <sheet name="2.公営企業会計予算(R6-7年度)" sheetId="4" r:id="rId2"/>
    <sheet name="3.(1)普通会計決算（R4-5年度)" sheetId="5" r:id="rId3"/>
    <sheet name="3.(2)財政指標等（R元‐R5年度）" sheetId="6" r:id="rId4"/>
    <sheet name="4.公営企業会計決算（R4-5年度）" sheetId="7" r:id="rId5"/>
    <sheet name="5.三セク決算（R4-5年度）" sheetId="8" r:id="rId6"/>
  </sheets>
  <definedNames>
    <definedName name="_xlnm.Print_Area" localSheetId="0">'1.普通会計予算(R6-7年度)'!$A$1:$I$47</definedName>
    <definedName name="_xlnm.Print_Area" localSheetId="1">'2.公営企業会計予算(R6-7年度)'!$A$1:$O$49</definedName>
    <definedName name="_xlnm.Print_Area" localSheetId="2">'3.(1)普通会計決算（R4-5年度)'!$A$1:$I$47</definedName>
    <definedName name="_xlnm.Print_Area" localSheetId="3">'3.(2)財政指標等（R元‐R5年度）'!$A$1:$I$35</definedName>
    <definedName name="_xlnm.Print_Area" localSheetId="4">'4.公営企業会計決算（R4-5年度）'!$A$1:$O$49</definedName>
    <definedName name="_xlnm.Print_Area" localSheetId="5">'5.三セク決算（R4-5年度）'!$A$1:$N$46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5" l="1"/>
  <c r="K34" i="8" l="1"/>
  <c r="F27" i="2" l="1"/>
  <c r="J24" i="4" l="1"/>
  <c r="J27" i="4" s="1"/>
  <c r="J16" i="4"/>
  <c r="J15" i="4"/>
  <c r="J14" i="4"/>
  <c r="J24" i="7"/>
  <c r="J27" i="7" s="1"/>
  <c r="J16" i="7"/>
  <c r="J15" i="7"/>
  <c r="J14" i="7"/>
  <c r="N39" i="4" l="1"/>
  <c r="N44" i="4"/>
  <c r="N45" i="4"/>
  <c r="L44" i="4"/>
  <c r="L39" i="4"/>
  <c r="N39" i="7"/>
  <c r="N44" i="7"/>
  <c r="N45" i="7"/>
  <c r="L44" i="7"/>
  <c r="L39" i="7"/>
  <c r="L45" i="7" s="1"/>
  <c r="L45" i="4" l="1"/>
  <c r="H44" i="7" l="1"/>
  <c r="H32" i="7"/>
  <c r="H39" i="7" s="1"/>
  <c r="H45" i="7" s="1"/>
  <c r="F44" i="7"/>
  <c r="F36" i="7"/>
  <c r="F32" i="7"/>
  <c r="F39" i="7" s="1"/>
  <c r="F45" i="7" s="1"/>
  <c r="H44" i="4"/>
  <c r="H36" i="4"/>
  <c r="H32" i="4"/>
  <c r="H39" i="4" s="1"/>
  <c r="H45" i="4" s="1"/>
  <c r="F44" i="4"/>
  <c r="F42" i="4"/>
  <c r="F36" i="4"/>
  <c r="F32" i="4"/>
  <c r="F39" i="4" s="1"/>
  <c r="F45" i="4" s="1"/>
  <c r="J39" i="7" l="1"/>
  <c r="J44" i="7"/>
  <c r="K31" i="8"/>
  <c r="I19" i="6"/>
  <c r="L31" i="8" l="1"/>
  <c r="L34" i="8" s="1"/>
  <c r="J31" i="8"/>
  <c r="J34" i="8" s="1"/>
  <c r="H31" i="8"/>
  <c r="H34" i="8" s="1"/>
  <c r="F31" i="8"/>
  <c r="F34" i="8" s="1"/>
  <c r="F27" i="8"/>
  <c r="O44" i="7"/>
  <c r="O39" i="7"/>
  <c r="O45" i="7" s="1"/>
  <c r="M44" i="7"/>
  <c r="M39" i="7"/>
  <c r="M45" i="7" s="1"/>
  <c r="I44" i="7"/>
  <c r="I39" i="7"/>
  <c r="I45" i="7" s="1"/>
  <c r="G44" i="7"/>
  <c r="G39" i="7"/>
  <c r="G45" i="7" s="1"/>
  <c r="K24" i="7"/>
  <c r="K27" i="7" s="1"/>
  <c r="K16" i="7"/>
  <c r="K15" i="7"/>
  <c r="K14" i="7"/>
  <c r="I24" i="7"/>
  <c r="I27" i="7" s="1"/>
  <c r="I16" i="7"/>
  <c r="I15" i="7"/>
  <c r="I14" i="7"/>
  <c r="G24" i="7"/>
  <c r="G27" i="7" s="1"/>
  <c r="G16" i="7"/>
  <c r="G15" i="7"/>
  <c r="G14" i="7"/>
  <c r="E22" i="6"/>
  <c r="F22" i="6"/>
  <c r="H19" i="6"/>
  <c r="H21" i="6" s="1"/>
  <c r="G19" i="6"/>
  <c r="G21" i="6" s="1"/>
  <c r="F19" i="6"/>
  <c r="F21" i="6" s="1"/>
  <c r="E19" i="6"/>
  <c r="E21" i="6" s="1"/>
  <c r="E20" i="6"/>
  <c r="F20" i="6"/>
  <c r="G20" i="6"/>
  <c r="H20" i="6"/>
  <c r="H45" i="5"/>
  <c r="H32" i="5"/>
  <c r="H27" i="5"/>
  <c r="O44" i="4"/>
  <c r="O39" i="4"/>
  <c r="O45" i="4" s="1"/>
  <c r="M44" i="4"/>
  <c r="M39" i="4"/>
  <c r="M45" i="4" s="1"/>
  <c r="K44" i="4"/>
  <c r="K36" i="4"/>
  <c r="K32" i="4"/>
  <c r="K39" i="4" s="1"/>
  <c r="K45" i="4" s="1"/>
  <c r="I42" i="4"/>
  <c r="I44" i="4" s="1"/>
  <c r="I36" i="4"/>
  <c r="I39" i="4" s="1"/>
  <c r="I45" i="4" s="1"/>
  <c r="G40" i="4"/>
  <c r="G44" i="4" s="1"/>
  <c r="G36" i="4"/>
  <c r="G32" i="4"/>
  <c r="G39" i="4" s="1"/>
  <c r="G45" i="4" s="1"/>
  <c r="K24" i="4"/>
  <c r="K27" i="4" s="1"/>
  <c r="K16" i="4"/>
  <c r="K15" i="4"/>
  <c r="K14" i="4"/>
  <c r="I24" i="4"/>
  <c r="I27" i="4" s="1"/>
  <c r="I16" i="4"/>
  <c r="I15" i="4"/>
  <c r="I14" i="4"/>
  <c r="G24" i="4"/>
  <c r="G27" i="4" s="1"/>
  <c r="G16" i="4"/>
  <c r="G15" i="4"/>
  <c r="G14" i="4"/>
  <c r="H45" i="2"/>
  <c r="H26" i="2"/>
  <c r="H27" i="2" s="1"/>
  <c r="L41" i="8" l="1"/>
  <c r="L44" i="8" s="1"/>
  <c r="L37" i="8"/>
  <c r="L42" i="8" s="1"/>
  <c r="J41" i="8"/>
  <c r="J44" i="8" s="1"/>
  <c r="J37" i="8"/>
  <c r="J42" i="8" s="1"/>
  <c r="H41" i="8"/>
  <c r="H44" i="8" s="1"/>
  <c r="H37" i="8"/>
  <c r="H42" i="8" s="1"/>
  <c r="F41" i="8"/>
  <c r="F44" i="8" s="1"/>
  <c r="F37" i="8"/>
  <c r="F42" i="8" s="1"/>
  <c r="G24" i="6"/>
  <c r="E23" i="6"/>
  <c r="G23" i="6"/>
  <c r="F23" i="6"/>
  <c r="G22" i="6" l="1"/>
  <c r="H24" i="6"/>
  <c r="H22" i="6" l="1"/>
  <c r="H23" i="6"/>
  <c r="I9" i="2" l="1"/>
  <c r="F45" i="2"/>
  <c r="G45" i="2" s="1"/>
  <c r="G27" i="2"/>
  <c r="G44" i="5"/>
  <c r="G19" i="5"/>
  <c r="N31" i="8"/>
  <c r="N34" i="8" s="1"/>
  <c r="M31" i="8"/>
  <c r="M34" i="8" s="1"/>
  <c r="I31" i="8"/>
  <c r="I34" i="8" s="1"/>
  <c r="I37" i="8" s="1"/>
  <c r="I42" i="8" s="1"/>
  <c r="G31" i="8"/>
  <c r="G34" i="8" s="1"/>
  <c r="G41" i="8" s="1"/>
  <c r="G44" i="8" s="1"/>
  <c r="E31" i="8"/>
  <c r="E34" i="8" s="1"/>
  <c r="O24" i="7"/>
  <c r="O27" i="7" s="1"/>
  <c r="N24" i="7"/>
  <c r="N27" i="7" s="1"/>
  <c r="M24" i="7"/>
  <c r="M27" i="7" s="1"/>
  <c r="L24" i="7"/>
  <c r="L27" i="7" s="1"/>
  <c r="H24" i="7"/>
  <c r="H27" i="7" s="1"/>
  <c r="F24" i="7"/>
  <c r="F27" i="7" s="1"/>
  <c r="O16" i="7"/>
  <c r="N16" i="7"/>
  <c r="M16" i="7"/>
  <c r="L16" i="7"/>
  <c r="H16" i="7"/>
  <c r="F16" i="7"/>
  <c r="O15" i="7"/>
  <c r="N15" i="7"/>
  <c r="M15" i="7"/>
  <c r="L15" i="7"/>
  <c r="H15" i="7"/>
  <c r="F15" i="7"/>
  <c r="O14" i="7"/>
  <c r="N14" i="7"/>
  <c r="M14" i="7"/>
  <c r="L14" i="7"/>
  <c r="H14" i="7"/>
  <c r="F14" i="7"/>
  <c r="I20" i="6"/>
  <c r="I21" i="6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6" i="5"/>
  <c r="I25" i="5"/>
  <c r="I24" i="5"/>
  <c r="I23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40" i="2"/>
  <c r="I39" i="2"/>
  <c r="I37" i="2"/>
  <c r="I33" i="2"/>
  <c r="I32" i="2"/>
  <c r="I31" i="2"/>
  <c r="I29" i="2"/>
  <c r="I28" i="2"/>
  <c r="I34" i="2"/>
  <c r="I22" i="2"/>
  <c r="I18" i="2"/>
  <c r="I17" i="2"/>
  <c r="I35" i="2"/>
  <c r="I10" i="2"/>
  <c r="I11" i="2"/>
  <c r="I12" i="2"/>
  <c r="I13" i="2"/>
  <c r="I14" i="2"/>
  <c r="I15" i="2"/>
  <c r="I16" i="2"/>
  <c r="I26" i="2"/>
  <c r="I25" i="2"/>
  <c r="I23" i="2"/>
  <c r="I21" i="2"/>
  <c r="I20" i="2"/>
  <c r="I43" i="2"/>
  <c r="I44" i="2"/>
  <c r="I42" i="2"/>
  <c r="I41" i="2"/>
  <c r="I38" i="2"/>
  <c r="I36" i="2"/>
  <c r="I30" i="2"/>
  <c r="I24" i="2"/>
  <c r="I19" i="2"/>
  <c r="O24" i="4"/>
  <c r="O27" i="4" s="1"/>
  <c r="N24" i="4"/>
  <c r="N27" i="4" s="1"/>
  <c r="M24" i="4"/>
  <c r="M27" i="4" s="1"/>
  <c r="L24" i="4"/>
  <c r="L27" i="4" s="1"/>
  <c r="H24" i="4"/>
  <c r="H27" i="4" s="1"/>
  <c r="M16" i="4"/>
  <c r="L16" i="4"/>
  <c r="M15" i="4"/>
  <c r="L15" i="4"/>
  <c r="M14" i="4"/>
  <c r="L14" i="4"/>
  <c r="O16" i="4"/>
  <c r="N16" i="4"/>
  <c r="O15" i="4"/>
  <c r="N15" i="4"/>
  <c r="O14" i="4"/>
  <c r="N14" i="4"/>
  <c r="H16" i="4"/>
  <c r="H15" i="4"/>
  <c r="H14" i="4"/>
  <c r="F24" i="4"/>
  <c r="F27" i="4" s="1"/>
  <c r="F16" i="4"/>
  <c r="F15" i="4"/>
  <c r="F14" i="4"/>
  <c r="G29" i="2" l="1"/>
  <c r="G41" i="2"/>
  <c r="G14" i="2"/>
  <c r="G42" i="5"/>
  <c r="G28" i="5"/>
  <c r="G37" i="5"/>
  <c r="G33" i="5"/>
  <c r="G35" i="5"/>
  <c r="G40" i="5"/>
  <c r="G34" i="5"/>
  <c r="G30" i="5"/>
  <c r="G41" i="5"/>
  <c r="G38" i="5"/>
  <c r="G39" i="5"/>
  <c r="I45" i="5"/>
  <c r="G45" i="5"/>
  <c r="G29" i="5"/>
  <c r="G28" i="2"/>
  <c r="G21" i="2"/>
  <c r="G43" i="5"/>
  <c r="G16" i="2"/>
  <c r="G18" i="2"/>
  <c r="J45" i="7"/>
  <c r="G36" i="5"/>
  <c r="G31" i="5"/>
  <c r="G32" i="5"/>
  <c r="G9" i="2"/>
  <c r="G37" i="8"/>
  <c r="G42" i="8" s="1"/>
  <c r="G19" i="2"/>
  <c r="G25" i="2"/>
  <c r="G24" i="2"/>
  <c r="G36" i="2"/>
  <c r="G12" i="2"/>
  <c r="G39" i="2"/>
  <c r="G11" i="2"/>
  <c r="G38" i="2"/>
  <c r="I27" i="2"/>
  <c r="G22" i="2"/>
  <c r="G15" i="2"/>
  <c r="G43" i="2"/>
  <c r="G23" i="2"/>
  <c r="G30" i="2"/>
  <c r="G26" i="2"/>
  <c r="G32" i="2"/>
  <c r="G13" i="2"/>
  <c r="G40" i="2"/>
  <c r="G20" i="2"/>
  <c r="G17" i="2"/>
  <c r="G10" i="2"/>
  <c r="G31" i="2"/>
  <c r="I23" i="6"/>
  <c r="E41" i="8"/>
  <c r="E44" i="8" s="1"/>
  <c r="E37" i="8"/>
  <c r="E42" i="8" s="1"/>
  <c r="K37" i="8"/>
  <c r="K42" i="8" s="1"/>
  <c r="K41" i="8"/>
  <c r="K44" i="8" s="1"/>
  <c r="M41" i="8"/>
  <c r="M44" i="8" s="1"/>
  <c r="M37" i="8"/>
  <c r="M42" i="8" s="1"/>
  <c r="N37" i="8"/>
  <c r="N42" i="8" s="1"/>
  <c r="N41" i="8"/>
  <c r="N44" i="8" s="1"/>
  <c r="I27" i="5"/>
  <c r="G33" i="2"/>
  <c r="G12" i="5"/>
  <c r="G26" i="5"/>
  <c r="G10" i="5"/>
  <c r="G15" i="5"/>
  <c r="G27" i="5"/>
  <c r="G9" i="5"/>
  <c r="G23" i="5"/>
  <c r="G24" i="5"/>
  <c r="G21" i="5"/>
  <c r="G22" i="5"/>
  <c r="G11" i="5"/>
  <c r="G34" i="2"/>
  <c r="G37" i="2"/>
  <c r="G20" i="5"/>
  <c r="G44" i="2"/>
  <c r="G17" i="5"/>
  <c r="I41" i="8"/>
  <c r="I44" i="8" s="1"/>
  <c r="G42" i="2"/>
  <c r="I45" i="2"/>
  <c r="G18" i="5"/>
  <c r="G35" i="2"/>
  <c r="G25" i="5"/>
  <c r="G16" i="5"/>
  <c r="G13" i="5"/>
  <c r="G14" i="5"/>
  <c r="I22" i="6" l="1"/>
</calcChain>
</file>

<file path=xl/sharedStrings.xml><?xml version="1.0" encoding="utf-8"?>
<sst xmlns="http://schemas.openxmlformats.org/spreadsheetml/2006/main" count="446" uniqueCount="266">
  <si>
    <t>団体名</t>
  </si>
  <si>
    <t>（単位：百万円、％）</t>
  </si>
  <si>
    <t>構成比</t>
  </si>
  <si>
    <t>地方税</t>
  </si>
  <si>
    <t>地方譲与税</t>
  </si>
  <si>
    <t>地方交付税</t>
  </si>
  <si>
    <t>国庫支出金</t>
  </si>
  <si>
    <t>地方債</t>
  </si>
  <si>
    <t>その他の収入</t>
  </si>
  <si>
    <t>歳　入　合　計</t>
  </si>
  <si>
    <t>義務的経費</t>
  </si>
  <si>
    <t>うち人件費</t>
  </si>
  <si>
    <t>　　公債費</t>
  </si>
  <si>
    <t>その他の経費</t>
  </si>
  <si>
    <t>うち物件費</t>
  </si>
  <si>
    <t>　　積立金</t>
  </si>
  <si>
    <t>投資的経費</t>
  </si>
  <si>
    <t>うち普通建設事業費</t>
  </si>
  <si>
    <t>歳　出　合  計</t>
  </si>
  <si>
    <t>（注１）原則として表示単位未満を四捨五入して端数調整していないため、合計等と一致しない場合がある。</t>
  </si>
  <si>
    <t>（注２）構成比は表内計数により計算している。</t>
  </si>
  <si>
    <t>対前年度
伸び率</t>
  </si>
  <si>
    <t>うち都道府県民税</t>
  </si>
  <si>
    <t>うち所得割</t>
  </si>
  <si>
    <t>　　法人税割</t>
  </si>
  <si>
    <t>　　利子割</t>
  </si>
  <si>
    <t>うち事業税</t>
  </si>
  <si>
    <t>うち個人分</t>
  </si>
  <si>
    <t>　　法人分</t>
  </si>
  <si>
    <t>うち地方消費税</t>
  </si>
  <si>
    <t>使用料・手数料</t>
  </si>
  <si>
    <t>財産収入</t>
  </si>
  <si>
    <t>　　扶助費</t>
  </si>
  <si>
    <t>　　維持補修費</t>
  </si>
  <si>
    <t>　　補助費等</t>
  </si>
  <si>
    <t>　　繰出金</t>
  </si>
  <si>
    <t>　　投資・出資・貸付金</t>
  </si>
  <si>
    <t>　　単独事業</t>
  </si>
  <si>
    <t>うち災害復旧事業費</t>
  </si>
  <si>
    <t>　　失業対策事業費</t>
  </si>
  <si>
    <t>(a)</t>
  </si>
  <si>
    <t>(b)</t>
  </si>
  <si>
    <t>(c)</t>
  </si>
  <si>
    <t>(d)</t>
  </si>
  <si>
    <t>(e)</t>
  </si>
  <si>
    <t>(f)</t>
  </si>
  <si>
    <t>2.公営企業会計の状況</t>
  </si>
  <si>
    <t>　　　　　　（単位：百万円）</t>
  </si>
  <si>
    <t>法適用企業</t>
  </si>
  <si>
    <t>総収益</t>
  </si>
  <si>
    <t>うち経常収益</t>
  </si>
  <si>
    <t xml:space="preserve">    特別利益</t>
  </si>
  <si>
    <t>総費用</t>
  </si>
  <si>
    <t>うち経常費用</t>
  </si>
  <si>
    <t xml:space="preserve">    特別損失</t>
  </si>
  <si>
    <t xml:space="preserve">経常損益 </t>
  </si>
  <si>
    <t xml:space="preserve">特別損益 </t>
  </si>
  <si>
    <t xml:space="preserve">純損益   </t>
  </si>
  <si>
    <t>累積欠損金</t>
  </si>
  <si>
    <t>不良債務</t>
  </si>
  <si>
    <t>資本的収入</t>
  </si>
  <si>
    <t>うち企業債</t>
  </si>
  <si>
    <t>資本的収入（純計） 　</t>
  </si>
  <si>
    <t>資本的支出</t>
  </si>
  <si>
    <t>　</t>
  </si>
  <si>
    <t>うち企業債償還金</t>
  </si>
  <si>
    <t>資本的収入が資本的支出に</t>
  </si>
  <si>
    <t xml:space="preserve">不足する額の補てん財源　 </t>
  </si>
  <si>
    <t>法非適用企業</t>
  </si>
  <si>
    <t>うち営業収益</t>
  </si>
  <si>
    <t>うち料金収入</t>
  </si>
  <si>
    <t>うち営業外収益</t>
  </si>
  <si>
    <t>うち営業費用</t>
  </si>
  <si>
    <t>　　営業外費用</t>
  </si>
  <si>
    <t>収支差引</t>
  </si>
  <si>
    <t>資本的収入　</t>
  </si>
  <si>
    <t>うち地方債</t>
  </si>
  <si>
    <t>うち地方債償還金</t>
  </si>
  <si>
    <t>収支再差引</t>
  </si>
  <si>
    <t>積立金</t>
  </si>
  <si>
    <t>形式収支</t>
  </si>
  <si>
    <t>実質収支</t>
  </si>
  <si>
    <t>損益収支</t>
    <rPh sb="0" eb="2">
      <t>ソンエキ</t>
    </rPh>
    <rPh sb="2" eb="4">
      <t>シュウシ</t>
    </rPh>
    <phoneticPr fontId="9"/>
  </si>
  <si>
    <t>資本収支</t>
    <rPh sb="0" eb="2">
      <t>シホン</t>
    </rPh>
    <rPh sb="2" eb="4">
      <t>シュウシ</t>
    </rPh>
    <phoneticPr fontId="9"/>
  </si>
  <si>
    <t>収益的収支</t>
    <rPh sb="0" eb="3">
      <t>シュウエキテキ</t>
    </rPh>
    <rPh sb="3" eb="5">
      <t>シュウシ</t>
    </rPh>
    <phoneticPr fontId="9"/>
  </si>
  <si>
    <t>資本的収支</t>
    <rPh sb="0" eb="2">
      <t>シホン</t>
    </rPh>
    <rPh sb="2" eb="3">
      <t>テキ</t>
    </rPh>
    <rPh sb="3" eb="5">
      <t>シュウシ</t>
    </rPh>
    <phoneticPr fontId="9"/>
  </si>
  <si>
    <t>その他</t>
    <rPh sb="2" eb="3">
      <t>タ</t>
    </rPh>
    <phoneticPr fontId="9"/>
  </si>
  <si>
    <t>普　　　通　　　会　　　計</t>
    <rPh sb="0" eb="1">
      <t>アマネ</t>
    </rPh>
    <rPh sb="4" eb="5">
      <t>ツウ</t>
    </rPh>
    <rPh sb="8" eb="9">
      <t>カイ</t>
    </rPh>
    <rPh sb="12" eb="13">
      <t>ケイ</t>
    </rPh>
    <phoneticPr fontId="9"/>
  </si>
  <si>
    <t>歳　　　出</t>
    <rPh sb="0" eb="1">
      <t>トシ</t>
    </rPh>
    <rPh sb="4" eb="5">
      <t>デ</t>
    </rPh>
    <phoneticPr fontId="9"/>
  </si>
  <si>
    <t>歳　　　入</t>
    <rPh sb="0" eb="1">
      <t>トシ</t>
    </rPh>
    <rPh sb="4" eb="5">
      <t>イ</t>
    </rPh>
    <phoneticPr fontId="9"/>
  </si>
  <si>
    <t>予算額</t>
    <rPh sb="0" eb="2">
      <t>ヨサン</t>
    </rPh>
    <rPh sb="2" eb="3">
      <t>ガク</t>
    </rPh>
    <phoneticPr fontId="9"/>
  </si>
  <si>
    <t>うち補助事業(国直轄事業負担金を含む)</t>
    <rPh sb="7" eb="8">
      <t>クニ</t>
    </rPh>
    <rPh sb="8" eb="10">
      <t>チョッカツ</t>
    </rPh>
    <rPh sb="10" eb="12">
      <t>ジギョウ</t>
    </rPh>
    <rPh sb="12" eb="15">
      <t>フタンキン</t>
    </rPh>
    <rPh sb="16" eb="17">
      <t>フク</t>
    </rPh>
    <phoneticPr fontId="9"/>
  </si>
  <si>
    <t>1.普通会計の状況</t>
    <rPh sb="2" eb="4">
      <t>フツウ</t>
    </rPh>
    <rPh sb="4" eb="6">
      <t>カイケイ</t>
    </rPh>
    <phoneticPr fontId="9"/>
  </si>
  <si>
    <t>うち不動産取得税</t>
    <phoneticPr fontId="9"/>
  </si>
  <si>
    <t>うち固定資産税</t>
    <phoneticPr fontId="9"/>
  </si>
  <si>
    <t xml:space="preserve"> </t>
    <phoneticPr fontId="9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</si>
  <si>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</si>
  <si>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</si>
  <si>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</si>
  <si>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</si>
  <si>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</si>
  <si>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</si>
  <si>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</si>
  <si>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</si>
  <si>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</si>
  <si>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</si>
  <si>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</si>
  <si>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</si>
  <si>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</si>
  <si>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</si>
  <si>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</si>
  <si>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３.普通会計の状況</t>
    <phoneticPr fontId="9"/>
  </si>
  <si>
    <t>（2）最近の普通会計決算及び財政指標等の状況</t>
  </si>
  <si>
    <t>(単位:百万円、％)</t>
  </si>
  <si>
    <t>区分</t>
  </si>
  <si>
    <t>決　算　規　模　・　財　政　指　標　等</t>
    <rPh sb="0" eb="1">
      <t>ケツ</t>
    </rPh>
    <rPh sb="2" eb="3">
      <t>サン</t>
    </rPh>
    <rPh sb="4" eb="5">
      <t>キ</t>
    </rPh>
    <rPh sb="6" eb="7">
      <t>ノット</t>
    </rPh>
    <rPh sb="10" eb="11">
      <t>ザイ</t>
    </rPh>
    <rPh sb="12" eb="13">
      <t>セイ</t>
    </rPh>
    <rPh sb="14" eb="15">
      <t>ユビ</t>
    </rPh>
    <rPh sb="16" eb="17">
      <t>シルベ</t>
    </rPh>
    <rPh sb="18" eb="19">
      <t>トウ</t>
    </rPh>
    <phoneticPr fontId="9"/>
  </si>
  <si>
    <t xml:space="preserve">歳入総額    </t>
  </si>
  <si>
    <t>(a)</t>
    <phoneticPr fontId="9"/>
  </si>
  <si>
    <t>うち一般財源総額</t>
  </si>
  <si>
    <t>歳出総額</t>
  </si>
  <si>
    <t>歳入歳出差引</t>
  </si>
  <si>
    <t>翌年度への繰越財源</t>
  </si>
  <si>
    <t>実質収支</t>
    <phoneticPr fontId="14"/>
  </si>
  <si>
    <t>単年度収支</t>
    <rPh sb="0" eb="3">
      <t>タンネンド</t>
    </rPh>
    <rPh sb="3" eb="5">
      <t>シュウシ</t>
    </rPh>
    <phoneticPr fontId="14"/>
  </si>
  <si>
    <t>繰上償還金</t>
    <rPh sb="0" eb="2">
      <t>クリア</t>
    </rPh>
    <rPh sb="2" eb="5">
      <t>ショウカンキン</t>
    </rPh>
    <phoneticPr fontId="14"/>
  </si>
  <si>
    <t>実質単年度収支</t>
    <rPh sb="0" eb="2">
      <t>ジッシツ</t>
    </rPh>
    <phoneticPr fontId="14"/>
  </si>
  <si>
    <t>積立金現在高</t>
  </si>
  <si>
    <t>債務負担行為（翌年度以降支出予定額）</t>
  </si>
  <si>
    <t>地方債現在高</t>
  </si>
  <si>
    <t>後年度財政負担</t>
  </si>
  <si>
    <t>(f=d+e-c)</t>
    <phoneticPr fontId="9"/>
  </si>
  <si>
    <t>地方債現在高の一般財源総額比</t>
  </si>
  <si>
    <t>(e/b)</t>
    <phoneticPr fontId="9"/>
  </si>
  <si>
    <t>後年度財政負担の一般財源総額比</t>
  </si>
  <si>
    <t>(f/b)</t>
    <phoneticPr fontId="9"/>
  </si>
  <si>
    <t>一人あたり地方債現在高</t>
  </si>
  <si>
    <t>(e/g、円)</t>
    <rPh sb="5" eb="6">
      <t>エン</t>
    </rPh>
    <phoneticPr fontId="14"/>
  </si>
  <si>
    <t>一人あたり後年度財政負担</t>
  </si>
  <si>
    <t>(f/g、円)</t>
    <rPh sb="5" eb="6">
      <t>エン</t>
    </rPh>
    <phoneticPr fontId="14"/>
  </si>
  <si>
    <t>人口　（注 1）</t>
    <rPh sb="4" eb="5">
      <t>チュウ</t>
    </rPh>
    <phoneticPr fontId="9"/>
  </si>
  <si>
    <t>(g、人)</t>
    <rPh sb="3" eb="4">
      <t>ニン</t>
    </rPh>
    <phoneticPr fontId="14"/>
  </si>
  <si>
    <t xml:space="preserve">標準財政規模  </t>
  </si>
  <si>
    <t>財政力指数</t>
  </si>
  <si>
    <t>実質収支比率</t>
  </si>
  <si>
    <t>経常収支比率</t>
  </si>
  <si>
    <t>自主財源比率</t>
  </si>
  <si>
    <t>健全化判断比率</t>
    <rPh sb="0" eb="3">
      <t>ケンゼンカ</t>
    </rPh>
    <rPh sb="3" eb="5">
      <t>ハンダン</t>
    </rPh>
    <rPh sb="5" eb="7">
      <t>ヒリツ</t>
    </rPh>
    <phoneticPr fontId="9"/>
  </si>
  <si>
    <t>実質赤字比率</t>
    <rPh sb="0" eb="2">
      <t>ジッシツ</t>
    </rPh>
    <rPh sb="2" eb="4">
      <t>アカジ</t>
    </rPh>
    <rPh sb="4" eb="6">
      <t>ヒリツ</t>
    </rPh>
    <phoneticPr fontId="14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</si>
  <si>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14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</si>
  <si>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14"/>
  </si>
  <si>
    <t>将来負担比率</t>
    <rPh sb="0" eb="2">
      <t>ショウライ</t>
    </rPh>
    <rPh sb="2" eb="4">
      <t>フタン</t>
    </rPh>
    <rPh sb="4" eb="6">
      <t>ヒリツ</t>
    </rPh>
    <phoneticPr fontId="14"/>
  </si>
  <si>
    <t>４.公営企業会計の状況</t>
    <phoneticPr fontId="14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</si>
  <si>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</si>
  <si>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</si>
  <si>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</si>
  <si>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</si>
  <si>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</si>
  <si>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</si>
  <si>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</si>
  <si>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</si>
  <si>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</si>
  <si>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</si>
  <si>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</si>
  <si>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</si>
  <si>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</si>
  <si>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</si>
  <si>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</si>
  <si>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５.第三セクター(公社・株式会社形態の三セク)の状況</t>
    <phoneticPr fontId="14"/>
  </si>
  <si>
    <t>　（単位：百万円）</t>
  </si>
  <si>
    <t>出資状況</t>
    <rPh sb="0" eb="2">
      <t>シュッシ</t>
    </rPh>
    <rPh sb="2" eb="4">
      <t>ジョウキョウ</t>
    </rPh>
    <phoneticPr fontId="14"/>
  </si>
  <si>
    <t>出資団体数</t>
  </si>
  <si>
    <t>出資金額</t>
    <rPh sb="0" eb="2">
      <t>シュッシ</t>
    </rPh>
    <rPh sb="2" eb="4">
      <t>キンガク</t>
    </rPh>
    <phoneticPr fontId="9"/>
  </si>
  <si>
    <t>総額</t>
  </si>
  <si>
    <t>当該団体</t>
  </si>
  <si>
    <t>その他団体</t>
  </si>
  <si>
    <t>民間</t>
  </si>
  <si>
    <t>国</t>
  </si>
  <si>
    <t>その他</t>
  </si>
  <si>
    <t>貸借対照表</t>
  </si>
  <si>
    <t>資産</t>
    <rPh sb="0" eb="2">
      <t>シサン</t>
    </rPh>
    <phoneticPr fontId="9"/>
  </si>
  <si>
    <t>流動資産</t>
  </si>
  <si>
    <t>固定資産</t>
  </si>
  <si>
    <t>繰延資産</t>
  </si>
  <si>
    <t>資産合計</t>
  </si>
  <si>
    <t>負債</t>
    <rPh sb="0" eb="2">
      <t>フサイ</t>
    </rPh>
    <phoneticPr fontId="9"/>
  </si>
  <si>
    <t>流動負債</t>
  </si>
  <si>
    <t>固定負債</t>
  </si>
  <si>
    <t>特別法上の引当金等</t>
  </si>
  <si>
    <t>負債合計</t>
  </si>
  <si>
    <t>資本</t>
    <rPh sb="0" eb="2">
      <t>シホン</t>
    </rPh>
    <phoneticPr fontId="9"/>
  </si>
  <si>
    <t>資本金</t>
  </si>
  <si>
    <t>剰余金</t>
  </si>
  <si>
    <t>法定準備金</t>
  </si>
  <si>
    <t>資本合計</t>
  </si>
  <si>
    <t>負債・資本合計</t>
  </si>
  <si>
    <t>損益計算書</t>
    <rPh sb="0" eb="2">
      <t>ソンエキ</t>
    </rPh>
    <rPh sb="2" eb="5">
      <t>ケイサンショ</t>
    </rPh>
    <phoneticPr fontId="14"/>
  </si>
  <si>
    <t>事業・経常損益</t>
    <rPh sb="0" eb="2">
      <t>ジギョウ</t>
    </rPh>
    <rPh sb="3" eb="5">
      <t>ケイジョウ</t>
    </rPh>
    <rPh sb="5" eb="7">
      <t>ソンエキ</t>
    </rPh>
    <phoneticPr fontId="9"/>
  </si>
  <si>
    <t>営業収益</t>
  </si>
  <si>
    <t>営業費用</t>
  </si>
  <si>
    <t>一般管理費</t>
    <rPh sb="0" eb="2">
      <t>イッパン</t>
    </rPh>
    <rPh sb="2" eb="5">
      <t>カンリヒ</t>
    </rPh>
    <phoneticPr fontId="14"/>
  </si>
  <si>
    <t>(c)</t>
    <phoneticPr fontId="14"/>
  </si>
  <si>
    <t xml:space="preserve">営業利益          </t>
  </si>
  <si>
    <t>(d=a-b-c)</t>
    <phoneticPr fontId="14"/>
  </si>
  <si>
    <t>営業外収益</t>
  </si>
  <si>
    <t>(e)</t>
    <phoneticPr fontId="14"/>
  </si>
  <si>
    <t>営業外費用</t>
  </si>
  <si>
    <t>(f)</t>
    <phoneticPr fontId="14"/>
  </si>
  <si>
    <t xml:space="preserve">経常利益      </t>
  </si>
  <si>
    <t>(g=d+e-f)</t>
    <phoneticPr fontId="14"/>
  </si>
  <si>
    <t>特別損失</t>
    <rPh sb="0" eb="2">
      <t>トクベツ</t>
    </rPh>
    <rPh sb="2" eb="4">
      <t>ソンシツ</t>
    </rPh>
    <phoneticPr fontId="9"/>
  </si>
  <si>
    <t>特別利益</t>
  </si>
  <si>
    <t>(h)</t>
    <phoneticPr fontId="14"/>
  </si>
  <si>
    <t>特別損失</t>
  </si>
  <si>
    <t>(i)</t>
    <phoneticPr fontId="14"/>
  </si>
  <si>
    <t>特定準備金計上前利益</t>
    <rPh sb="0" eb="2">
      <t>トクテイ</t>
    </rPh>
    <rPh sb="2" eb="5">
      <t>ジュンビキン</t>
    </rPh>
    <rPh sb="5" eb="7">
      <t>ケイジョウ</t>
    </rPh>
    <rPh sb="7" eb="8">
      <t>マエ</t>
    </rPh>
    <rPh sb="8" eb="10">
      <t>リエキ</t>
    </rPh>
    <phoneticPr fontId="14"/>
  </si>
  <si>
    <t>(j=g+h-i)</t>
    <phoneticPr fontId="14"/>
  </si>
  <si>
    <t>特定準備金取崩</t>
    <rPh sb="0" eb="2">
      <t>トクテイ</t>
    </rPh>
    <rPh sb="2" eb="5">
      <t>ジュンビキン</t>
    </rPh>
    <rPh sb="5" eb="7">
      <t>トリクズシ</t>
    </rPh>
    <phoneticPr fontId="14"/>
  </si>
  <si>
    <t>(k)</t>
    <phoneticPr fontId="14"/>
  </si>
  <si>
    <t>特定準備金繰入</t>
    <rPh sb="0" eb="2">
      <t>トクテイ</t>
    </rPh>
    <rPh sb="2" eb="5">
      <t>ジュンビキン</t>
    </rPh>
    <rPh sb="5" eb="7">
      <t>クリイレ</t>
    </rPh>
    <phoneticPr fontId="14"/>
  </si>
  <si>
    <t>(l)</t>
    <phoneticPr fontId="14"/>
  </si>
  <si>
    <t>法人税等</t>
  </si>
  <si>
    <t>(m)</t>
    <phoneticPr fontId="14"/>
  </si>
  <si>
    <t xml:space="preserve">当期利益  </t>
  </si>
  <si>
    <t>(ｎ=g+h-i-m)</t>
    <phoneticPr fontId="14"/>
  </si>
  <si>
    <t>（注１）住宅供給公社については（n=j+k-l-m）</t>
    <rPh sb="1" eb="2">
      <t>チュウ</t>
    </rPh>
    <rPh sb="4" eb="6">
      <t>ジュウタク</t>
    </rPh>
    <rPh sb="6" eb="8">
      <t>キョウキュウ</t>
    </rPh>
    <rPh sb="8" eb="10">
      <t>コウシャ</t>
    </rPh>
    <phoneticPr fontId="14"/>
  </si>
  <si>
    <t>前期繰越利益</t>
  </si>
  <si>
    <t>(o)</t>
    <phoneticPr fontId="14"/>
  </si>
  <si>
    <t xml:space="preserve">当期未処分利益    </t>
  </si>
  <si>
    <t>(p=n+o)</t>
    <phoneticPr fontId="14"/>
  </si>
  <si>
    <t>（注１）住宅供給公社については14年度から新公社会計基準を適用しているため、一般管理費、特定準備金計上前利益、特定準備金取崩・繰入額を計上している。</t>
    <rPh sb="4" eb="6">
      <t>ジュウタク</t>
    </rPh>
    <rPh sb="6" eb="8">
      <t>キョウキュウ</t>
    </rPh>
    <rPh sb="8" eb="10">
      <t>コウシャ</t>
    </rPh>
    <rPh sb="17" eb="19">
      <t>ネンド</t>
    </rPh>
    <rPh sb="21" eb="22">
      <t>シン</t>
    </rPh>
    <rPh sb="22" eb="24">
      <t>コウシャ</t>
    </rPh>
    <rPh sb="24" eb="26">
      <t>カイケイ</t>
    </rPh>
    <rPh sb="26" eb="28">
      <t>キジュン</t>
    </rPh>
    <rPh sb="29" eb="31">
      <t>テキヨウ</t>
    </rPh>
    <rPh sb="38" eb="40">
      <t>イッパン</t>
    </rPh>
    <rPh sb="40" eb="43">
      <t>カンリヒ</t>
    </rPh>
    <rPh sb="44" eb="46">
      <t>トクテイ</t>
    </rPh>
    <rPh sb="46" eb="49">
      <t>ジュンビキン</t>
    </rPh>
    <rPh sb="49" eb="51">
      <t>ケイジョウ</t>
    </rPh>
    <rPh sb="51" eb="52">
      <t>マエ</t>
    </rPh>
    <rPh sb="52" eb="54">
      <t>リエキ</t>
    </rPh>
    <rPh sb="55" eb="57">
      <t>トクテイ</t>
    </rPh>
    <rPh sb="57" eb="60">
      <t>ジュンビキン</t>
    </rPh>
    <rPh sb="60" eb="62">
      <t>トリクズシ</t>
    </rPh>
    <rPh sb="63" eb="65">
      <t>クリイレ</t>
    </rPh>
    <rPh sb="65" eb="66">
      <t>ガク</t>
    </rPh>
    <rPh sb="67" eb="69">
      <t>ケイジョウ</t>
    </rPh>
    <phoneticPr fontId="14"/>
  </si>
  <si>
    <t>（注２）原則として表示単位未満を四捨五入して端数調整していないため、合計等と一致しない場合がある。</t>
    <phoneticPr fontId="14"/>
  </si>
  <si>
    <t>元年度</t>
    <rPh sb="0" eb="1">
      <t>ガン</t>
    </rPh>
    <rPh sb="1" eb="3">
      <t>ネンド</t>
    </rPh>
    <phoneticPr fontId="18"/>
  </si>
  <si>
    <t>２年度</t>
    <rPh sb="1" eb="3">
      <t>ネンド</t>
    </rPh>
    <phoneticPr fontId="18"/>
  </si>
  <si>
    <t>予算額</t>
    <phoneticPr fontId="9"/>
  </si>
  <si>
    <t>決算額</t>
    <phoneticPr fontId="16"/>
  </si>
  <si>
    <t>令和５年度</t>
    <rPh sb="3" eb="5">
      <t>ネンド</t>
    </rPh>
    <phoneticPr fontId="18"/>
  </si>
  <si>
    <t>令和４年度</t>
    <rPh sb="3" eb="5">
      <t>ネンド</t>
    </rPh>
    <phoneticPr fontId="18"/>
  </si>
  <si>
    <t>３年度</t>
    <rPh sb="1" eb="3">
      <t>ネンド</t>
    </rPh>
    <phoneticPr fontId="18"/>
  </si>
  <si>
    <t>令和６年度</t>
    <rPh sb="3" eb="5">
      <t>ネンド</t>
    </rPh>
    <phoneticPr fontId="18"/>
  </si>
  <si>
    <t>４年度</t>
    <rPh sb="1" eb="3">
      <t>ネンド</t>
    </rPh>
    <phoneticPr fontId="18"/>
  </si>
  <si>
    <t>（1）令和７年度普通会計予算の状況</t>
    <rPh sb="8" eb="10">
      <t>フツウ</t>
    </rPh>
    <rPh sb="10" eb="12">
      <t>カイケイ</t>
    </rPh>
    <rPh sb="12" eb="14">
      <t>ヨサン</t>
    </rPh>
    <phoneticPr fontId="9"/>
  </si>
  <si>
    <t>令和７年度</t>
    <rPh sb="3" eb="5">
      <t>ネンド</t>
    </rPh>
    <phoneticPr fontId="18"/>
  </si>
  <si>
    <t>(令和７年度予算ﾍﾞｰｽ）</t>
    <rPh sb="6" eb="8">
      <t>ヨサン</t>
    </rPh>
    <phoneticPr fontId="14"/>
  </si>
  <si>
    <t>令和７年度</t>
    <phoneticPr fontId="18"/>
  </si>
  <si>
    <t>（1）令和５年度普通会計決算の状況</t>
    <phoneticPr fontId="16"/>
  </si>
  <si>
    <t>令和４年度</t>
    <phoneticPr fontId="18"/>
  </si>
  <si>
    <t>(令和５年度決算ﾍﾞｰｽ）</t>
    <phoneticPr fontId="16"/>
  </si>
  <si>
    <t>(令和５年度決算額）</t>
    <phoneticPr fontId="16"/>
  </si>
  <si>
    <r>
      <t>（注1）令和元年度は平成27年度国勢調査、令和</t>
    </r>
    <r>
      <rPr>
        <sz val="11"/>
        <rFont val="Meiryo UI"/>
        <family val="1"/>
        <charset val="128"/>
      </rPr>
      <t>2年度～令和5年度は令和2年度国勢調査</t>
    </r>
    <r>
      <rPr>
        <sz val="11"/>
        <rFont val="明朝"/>
        <family val="1"/>
        <charset val="128"/>
      </rPr>
      <t>を基に計上している。</t>
    </r>
    <rPh sb="4" eb="6">
      <t>レイワ</t>
    </rPh>
    <rPh sb="6" eb="8">
      <t>ガンネン</t>
    </rPh>
    <rPh sb="8" eb="9">
      <t>ド</t>
    </rPh>
    <rPh sb="9" eb="11">
      <t>ヘイネンド</t>
    </rPh>
    <rPh sb="10" eb="12">
      <t>ヘイセイ</t>
    </rPh>
    <rPh sb="14" eb="16">
      <t>ネンド</t>
    </rPh>
    <rPh sb="16" eb="18">
      <t>コクセイ</t>
    </rPh>
    <rPh sb="18" eb="20">
      <t>チョウサ</t>
    </rPh>
    <rPh sb="21" eb="23">
      <t>レイワ</t>
    </rPh>
    <rPh sb="24" eb="26">
      <t>ネンド</t>
    </rPh>
    <rPh sb="27" eb="29">
      <t>レイワ</t>
    </rPh>
    <rPh sb="30" eb="32">
      <t>ネンド</t>
    </rPh>
    <rPh sb="33" eb="35">
      <t>レイワ</t>
    </rPh>
    <rPh sb="36" eb="38">
      <t>ネンド</t>
    </rPh>
    <rPh sb="38" eb="42">
      <t>コクセイチョウサ</t>
    </rPh>
    <rPh sb="43" eb="44">
      <t>モト</t>
    </rPh>
    <rPh sb="45" eb="47">
      <t>ケイジョウ</t>
    </rPh>
    <phoneticPr fontId="9"/>
  </si>
  <si>
    <t>５年度</t>
    <rPh sb="1" eb="3">
      <t>ネンド</t>
    </rPh>
    <phoneticPr fontId="18"/>
  </si>
  <si>
    <t>大分県</t>
    <rPh sb="0" eb="3">
      <t>オオイタケン</t>
    </rPh>
    <phoneticPr fontId="9"/>
  </si>
  <si>
    <t>大分県</t>
    <rPh sb="0" eb="3">
      <t>オオイタケン</t>
    </rPh>
    <phoneticPr fontId="16"/>
  </si>
  <si>
    <t>電気事業</t>
  </si>
  <si>
    <t>工業用水道事業</t>
  </si>
  <si>
    <t>病院事業</t>
  </si>
  <si>
    <t>港湾施設整備事業</t>
  </si>
  <si>
    <t>臨海工業地帯造成事業</t>
  </si>
  <si>
    <t>流通業務団地造成事業</t>
  </si>
  <si>
    <t>特定環境保全公共下水道事業</t>
  </si>
  <si>
    <t>農業集落排水事業</t>
  </si>
  <si>
    <t>大分県土地開発公社</t>
  </si>
  <si>
    <t>大分県住宅供給公社</t>
  </si>
  <si>
    <t>大分高速鉄道保有（株）</t>
    <phoneticPr fontId="14"/>
  </si>
  <si>
    <t>大分ブランドクリエイト（株）</t>
  </si>
  <si>
    <t>R6年度末で特別会計を廃止</t>
    <rPh sb="2" eb="5">
      <t>ネンドマツ</t>
    </rPh>
    <rPh sb="6" eb="10">
      <t>トクベツカイケイ</t>
    </rPh>
    <rPh sb="11" eb="13">
      <t>ハイシ</t>
    </rPh>
    <phoneticPr fontId="9"/>
  </si>
  <si>
    <r>
      <rPr>
        <sz val="11"/>
        <rFont val="Segoe UI Symbol"/>
        <family val="1"/>
      </rPr>
      <t>▲</t>
    </r>
    <r>
      <rPr>
        <sz val="11"/>
        <rFont val="ＭＳ Ｐゴシック"/>
        <family val="1"/>
        <charset val="128"/>
      </rPr>
      <t>771</t>
    </r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</si>
</sst>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,##0;&quot;△ &quot;#,##0"/>
    <numFmt numFmtId="177" formatCode="_ * #,##0_ ;_ * &quot;▲ &quot;#,##0_ ;_ * &quot;－&quot;_ ;_ @_ "/>
    <numFmt numFmtId="178" formatCode="_ * #,##0.0_ ;_ * &quot;▲ &quot;#,##0.0_ ;_ * &quot;－&quot;_ ;_ @_ "/>
    <numFmt numFmtId="179" formatCode="#,##0.0;&quot;▲ &quot;#,##0.0"/>
    <numFmt numFmtId="180" formatCode="#,##0;[Red]&quot;△&quot;#,##0"/>
    <numFmt numFmtId="181" formatCode="_ * #,##0.00_ ;_ * &quot;▲ &quot;#,##0.00_ ;_ * &quot;－&quot;_ ;_ @_ "/>
    <numFmt numFmtId="182" formatCode="_ * #,##0.000_ ;_ * &quot;▲ &quot;#,##0.000_ ;_ * &quot;－&quot;_ ;_ @_ "/>
  </numFmts>
  <fonts count="26"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b/>
      <sz val="12"/>
      <name val="明朝"/>
      <family val="1"/>
      <charset val="128"/>
    </font>
    <font>
      <u/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ｺﾞｼｯｸ"/>
      <family val="3"/>
      <charset val="128"/>
    </font>
    <font>
      <sz val="10"/>
      <name val="明朝"/>
      <family val="1"/>
      <charset val="128"/>
    </font>
    <font>
      <sz val="6"/>
      <name val="ＭＳ Ｐ明朝"/>
      <family val="1"/>
      <charset val="128"/>
    </font>
    <font>
      <sz val="9"/>
      <name val="明朝"/>
      <family val="1"/>
      <charset val="128"/>
    </font>
    <font>
      <sz val="14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sz val="8"/>
      <name val="明朝"/>
      <family val="1"/>
      <charset val="128"/>
    </font>
    <font>
      <sz val="6"/>
      <name val="明朝"/>
      <family val="3"/>
      <charset val="128"/>
    </font>
    <font>
      <sz val="11"/>
      <name val="Meiryo UI"/>
      <family val="1"/>
      <charset val="128"/>
    </font>
    <font>
      <b/>
      <sz val="12"/>
      <name val="ＭＳ Ｐゴシック"/>
      <family val="1"/>
      <charset val="128"/>
    </font>
    <font>
      <b/>
      <sz val="11"/>
      <name val="ＭＳ Ｐゴシック"/>
      <family val="1"/>
      <charset val="128"/>
    </font>
    <font>
      <sz val="11"/>
      <color theme="1"/>
      <name val="明朝"/>
      <family val="1"/>
      <charset val="128"/>
    </font>
    <font>
      <sz val="11"/>
      <name val="Segoe UI Symbol"/>
      <family val="1"/>
    </font>
    <font>
      <sz val="11"/>
      <name val="ＭＳ Ｐゴシック"/>
      <family val="1"/>
      <charset val="128"/>
    </font>
    <font>
      <sz val="11"/>
      <name val="游ゴシック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3" fillId="0" borderId="0"/>
  </cellStyleXfs>
  <cellXfs count="122">
    <xf numFmtId="0" fontId="0" fillId="0" borderId="0" xfId="0"/>
    <xf numFmtId="41" fontId="4" fillId="0" borderId="0" xfId="0" applyNumberFormat="1" applyFont="1" applyAlignment="1">
      <alignment vertical="center"/>
    </xf>
    <xf numFmtId="41" fontId="0" fillId="0" borderId="0" xfId="0" applyNumberFormat="1" applyAlignment="1">
      <alignment vertical="center"/>
    </xf>
    <xf numFmtId="41" fontId="3" fillId="0" borderId="0" xfId="0" applyNumberFormat="1" applyFont="1" applyAlignment="1">
      <alignment vertical="center"/>
    </xf>
    <xf numFmtId="41" fontId="0" fillId="0" borderId="0" xfId="0" quotePrefix="1" applyNumberFormat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0" fillId="0" borderId="0" xfId="0" applyNumberFormat="1" applyAlignment="1">
      <alignment horizontal="right" vertical="center"/>
    </xf>
    <xf numFmtId="41" fontId="7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distributed" vertical="center"/>
    </xf>
    <xf numFmtId="41" fontId="0" fillId="0" borderId="5" xfId="0" applyNumberFormat="1" applyBorder="1" applyAlignment="1">
      <alignment horizontal="left" vertical="center"/>
    </xf>
    <xf numFmtId="41" fontId="1" fillId="0" borderId="0" xfId="0" applyNumberFormat="1" applyFont="1" applyAlignment="1">
      <alignment horizontal="distributed" vertical="center"/>
    </xf>
    <xf numFmtId="41" fontId="6" fillId="0" borderId="0" xfId="0" applyNumberFormat="1" applyFont="1" applyAlignment="1">
      <alignment horizontal="left" vertical="center"/>
    </xf>
    <xf numFmtId="41" fontId="0" fillId="0" borderId="0" xfId="0" quotePrefix="1" applyNumberFormat="1" applyAlignment="1">
      <alignment horizontal="right" vertical="center"/>
    </xf>
    <xf numFmtId="41" fontId="3" fillId="0" borderId="5" xfId="0" applyNumberFormat="1" applyFont="1" applyBorder="1" applyAlignment="1">
      <alignment horizontal="centerContinuous" vertical="center"/>
    </xf>
    <xf numFmtId="41" fontId="5" fillId="0" borderId="0" xfId="0" applyNumberFormat="1" applyFont="1" applyAlignment="1">
      <alignment horizontal="left" vertical="center"/>
    </xf>
    <xf numFmtId="41" fontId="0" fillId="0" borderId="4" xfId="0" applyNumberFormat="1" applyBorder="1" applyAlignment="1">
      <alignment horizontal="centerContinuous" vertical="center"/>
    </xf>
    <xf numFmtId="41" fontId="0" fillId="0" borderId="5" xfId="0" applyNumberFormat="1" applyBorder="1" applyAlignment="1">
      <alignment horizontal="centerContinuous" vertical="center"/>
    </xf>
    <xf numFmtId="0" fontId="3" fillId="0" borderId="5" xfId="0" applyFont="1" applyBorder="1" applyAlignment="1">
      <alignment vertical="center"/>
    </xf>
    <xf numFmtId="41" fontId="8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left" vertical="center"/>
    </xf>
    <xf numFmtId="179" fontId="0" fillId="0" borderId="0" xfId="0" applyNumberFormat="1" applyAlignment="1">
      <alignment vertical="center"/>
    </xf>
    <xf numFmtId="41" fontId="13" fillId="0" borderId="0" xfId="0" applyNumberFormat="1" applyFont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quotePrefix="1" applyNumberForma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1" applyNumberFormat="1" applyBorder="1" applyAlignment="1">
      <alignment vertical="center"/>
    </xf>
    <xf numFmtId="177" fontId="2" fillId="0" borderId="0" xfId="1" quotePrefix="1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Continuous" vertical="center"/>
    </xf>
    <xf numFmtId="41" fontId="3" fillId="0" borderId="0" xfId="0" applyNumberFormat="1" applyFont="1" applyAlignment="1">
      <alignment horizontal="distributed" vertical="center"/>
    </xf>
    <xf numFmtId="41" fontId="5" fillId="0" borderId="0" xfId="0" applyNumberFormat="1" applyFont="1" applyAlignment="1">
      <alignment vertical="center"/>
    </xf>
    <xf numFmtId="41" fontId="0" fillId="0" borderId="10" xfId="0" applyNumberFormat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vertical="center"/>
    </xf>
    <xf numFmtId="178" fontId="2" fillId="0" borderId="0" xfId="1" applyNumberFormat="1" applyFill="1" applyBorder="1" applyAlignment="1">
      <alignment vertical="center"/>
    </xf>
    <xf numFmtId="41" fontId="2" fillId="0" borderId="0" xfId="0" applyNumberFormat="1" applyFont="1" applyAlignment="1">
      <alignment horizontal="left"/>
    </xf>
    <xf numFmtId="0" fontId="3" fillId="0" borderId="0" xfId="0" applyFont="1" applyAlignment="1">
      <alignment horizontal="distributed" vertical="center"/>
    </xf>
    <xf numFmtId="41" fontId="5" fillId="0" borderId="5" xfId="0" applyNumberFormat="1" applyFont="1" applyBorder="1" applyAlignment="1">
      <alignment horizontal="left" vertical="center"/>
    </xf>
    <xf numFmtId="41" fontId="0" fillId="0" borderId="1" xfId="0" applyNumberFormat="1" applyBorder="1" applyAlignment="1">
      <alignment horizontal="centerContinuous" vertical="center"/>
    </xf>
    <xf numFmtId="41" fontId="0" fillId="0" borderId="2" xfId="0" applyNumberFormat="1" applyBorder="1" applyAlignment="1">
      <alignment horizontal="centerContinuous" vertical="center"/>
    </xf>
    <xf numFmtId="41" fontId="2" fillId="0" borderId="0" xfId="0" applyNumberFormat="1" applyFont="1" applyAlignment="1">
      <alignment horizontal="left" vertical="center"/>
    </xf>
    <xf numFmtId="41" fontId="0" fillId="0" borderId="10" xfId="0" applyNumberFormat="1" applyBorder="1" applyAlignment="1">
      <alignment vertical="center"/>
    </xf>
    <xf numFmtId="0" fontId="0" fillId="0" borderId="10" xfId="0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 wrapText="1"/>
    </xf>
    <xf numFmtId="41" fontId="0" fillId="0" borderId="10" xfId="0" applyNumberFormat="1" applyBorder="1" applyAlignment="1">
      <alignment horizontal="centerContinuous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41" fontId="0" fillId="0" borderId="10" xfId="0" applyNumberFormat="1" applyBorder="1" applyAlignment="1">
      <alignment horizontal="left" vertical="center"/>
    </xf>
    <xf numFmtId="177" fontId="2" fillId="0" borderId="10" xfId="1" applyNumberFormat="1" applyBorder="1" applyAlignment="1">
      <alignment vertical="center"/>
    </xf>
    <xf numFmtId="178" fontId="2" fillId="0" borderId="10" xfId="1" applyNumberFormat="1" applyBorder="1" applyAlignment="1">
      <alignment vertical="center"/>
    </xf>
    <xf numFmtId="177" fontId="2" fillId="0" borderId="10" xfId="1" applyNumberFormat="1" applyFont="1" applyBorder="1" applyAlignment="1">
      <alignment vertical="center"/>
    </xf>
    <xf numFmtId="41" fontId="10" fillId="0" borderId="10" xfId="0" applyNumberFormat="1" applyFon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41" fontId="0" fillId="0" borderId="7" xfId="0" applyNumberFormat="1" applyBorder="1" applyAlignment="1">
      <alignment vertical="center"/>
    </xf>
    <xf numFmtId="41" fontId="0" fillId="0" borderId="6" xfId="0" applyNumberFormat="1" applyBorder="1" applyAlignment="1">
      <alignment horizontal="centerContinuous" vertical="center"/>
    </xf>
    <xf numFmtId="41" fontId="0" fillId="0" borderId="11" xfId="0" applyNumberFormat="1" applyBorder="1" applyAlignment="1">
      <alignment horizontal="left" vertical="center"/>
    </xf>
    <xf numFmtId="41" fontId="0" fillId="0" borderId="13" xfId="0" applyNumberFormat="1" applyBorder="1" applyAlignment="1">
      <alignment vertical="center"/>
    </xf>
    <xf numFmtId="41" fontId="0" fillId="0" borderId="12" xfId="0" applyNumberFormat="1" applyBorder="1" applyAlignment="1">
      <alignment vertical="center"/>
    </xf>
    <xf numFmtId="41" fontId="0" fillId="0" borderId="6" xfId="0" applyNumberFormat="1" applyBorder="1" applyAlignment="1">
      <alignment vertical="center"/>
    </xf>
    <xf numFmtId="41" fontId="0" fillId="0" borderId="7" xfId="0" applyNumberFormat="1" applyBorder="1" applyAlignment="1">
      <alignment horizontal="left" vertical="center"/>
    </xf>
    <xf numFmtId="41" fontId="0" fillId="0" borderId="10" xfId="0" applyNumberFormat="1" applyBorder="1" applyAlignment="1">
      <alignment horizontal="right" vertical="center"/>
    </xf>
    <xf numFmtId="177" fontId="0" fillId="0" borderId="10" xfId="0" quotePrefix="1" applyNumberFormat="1" applyBorder="1" applyAlignment="1">
      <alignment horizontal="right" vertical="center"/>
    </xf>
    <xf numFmtId="177" fontId="2" fillId="0" borderId="10" xfId="1" quotePrefix="1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177" fontId="0" fillId="0" borderId="10" xfId="0" applyNumberFormat="1" applyBorder="1" applyAlignment="1">
      <alignment vertical="center"/>
    </xf>
    <xf numFmtId="177" fontId="2" fillId="0" borderId="10" xfId="1" applyNumberFormat="1" applyFill="1" applyBorder="1" applyAlignment="1">
      <alignment horizontal="right" vertical="center"/>
    </xf>
    <xf numFmtId="177" fontId="2" fillId="0" borderId="10" xfId="1" applyNumberFormat="1" applyBorder="1" applyAlignment="1">
      <alignment horizontal="right" vertical="center"/>
    </xf>
    <xf numFmtId="181" fontId="0" fillId="0" borderId="10" xfId="0" applyNumberFormat="1" applyBorder="1" applyAlignment="1">
      <alignment vertical="center"/>
    </xf>
    <xf numFmtId="41" fontId="2" fillId="0" borderId="10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182" fontId="0" fillId="0" borderId="10" xfId="0" applyNumberFormat="1" applyBorder="1" applyAlignment="1">
      <alignment vertical="center"/>
    </xf>
    <xf numFmtId="182" fontId="2" fillId="0" borderId="10" xfId="1" applyNumberFormat="1" applyBorder="1" applyAlignment="1">
      <alignment vertical="center"/>
    </xf>
    <xf numFmtId="178" fontId="2" fillId="0" borderId="10" xfId="1" applyNumberFormat="1" applyFill="1" applyBorder="1" applyAlignment="1">
      <alignment vertical="center"/>
    </xf>
    <xf numFmtId="41" fontId="0" fillId="0" borderId="13" xfId="0" applyNumberFormat="1" applyBorder="1" applyAlignment="1">
      <alignment horizontal="left" vertical="center"/>
    </xf>
    <xf numFmtId="41" fontId="2" fillId="0" borderId="10" xfId="0" applyNumberFormat="1" applyFont="1" applyBorder="1" applyAlignment="1">
      <alignment vertical="center"/>
    </xf>
    <xf numFmtId="0" fontId="0" fillId="0" borderId="10" xfId="0" applyBorder="1" applyAlignment="1">
      <alignment horizontal="distributed" vertical="center"/>
    </xf>
    <xf numFmtId="177" fontId="2" fillId="0" borderId="10" xfId="1" applyNumberFormat="1" applyBorder="1" applyAlignment="1">
      <alignment horizontal="center" vertical="center"/>
    </xf>
    <xf numFmtId="177" fontId="2" fillId="0" borderId="10" xfId="1" applyNumberFormat="1" applyFill="1" applyBorder="1" applyAlignment="1">
      <alignment vertical="center"/>
    </xf>
    <xf numFmtId="41" fontId="0" fillId="0" borderId="10" xfId="0" quotePrefix="1" applyNumberFormat="1" applyBorder="1" applyAlignment="1">
      <alignment horizontal="right" vertical="center"/>
    </xf>
    <xf numFmtId="41" fontId="0" fillId="0" borderId="7" xfId="0" applyNumberFormat="1" applyBorder="1" applyAlignment="1">
      <alignment horizontal="centerContinuous" vertical="center"/>
    </xf>
    <xf numFmtId="0" fontId="20" fillId="0" borderId="5" xfId="0" applyFont="1" applyBorder="1" applyAlignment="1">
      <alignment horizontal="distributed" vertical="center" justifyLastLine="1"/>
    </xf>
    <xf numFmtId="0" fontId="21" fillId="0" borderId="5" xfId="0" applyFont="1" applyBorder="1" applyAlignment="1">
      <alignment horizontal="distributed" vertical="center" justifyLastLine="1"/>
    </xf>
    <xf numFmtId="41" fontId="20" fillId="0" borderId="5" xfId="0" applyNumberFormat="1" applyFont="1" applyBorder="1" applyAlignment="1">
      <alignment horizontal="distributed" vertical="center" justifyLastLine="1"/>
    </xf>
    <xf numFmtId="177" fontId="2" fillId="0" borderId="10" xfId="1" quotePrefix="1" applyNumberFormat="1" applyFont="1" applyFill="1" applyBorder="1" applyAlignment="1">
      <alignment horizontal="right" vertical="center"/>
    </xf>
    <xf numFmtId="177" fontId="0" fillId="0" borderId="10" xfId="1" applyNumberFormat="1" applyFont="1" applyFill="1" applyBorder="1" applyAlignment="1">
      <alignment vertical="center"/>
    </xf>
    <xf numFmtId="177" fontId="0" fillId="0" borderId="10" xfId="1" applyNumberFormat="1" applyFont="1" applyBorder="1" applyAlignment="1">
      <alignment horizontal="right" vertical="center"/>
    </xf>
    <xf numFmtId="177" fontId="24" fillId="0" borderId="10" xfId="1" applyNumberFormat="1" applyFont="1" applyBorder="1" applyAlignment="1">
      <alignment horizontal="right" vertical="center"/>
    </xf>
    <xf numFmtId="177" fontId="25" fillId="0" borderId="10" xfId="1" applyNumberFormat="1" applyFont="1" applyBorder="1" applyAlignment="1">
      <alignment vertical="center"/>
    </xf>
    <xf numFmtId="41" fontId="0" fillId="2" borderId="0" xfId="0" applyNumberFormat="1" applyFill="1" applyAlignment="1">
      <alignment vertical="center"/>
    </xf>
    <xf numFmtId="177" fontId="2" fillId="0" borderId="10" xfId="1" applyNumberForma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textRotation="255"/>
    </xf>
    <xf numFmtId="41" fontId="0" fillId="0" borderId="10" xfId="0" applyNumberForma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/>
    </xf>
    <xf numFmtId="177" fontId="24" fillId="0" borderId="11" xfId="1" applyNumberFormat="1" applyFont="1" applyBorder="1" applyAlignment="1">
      <alignment horizontal="center" vertical="center" textRotation="255"/>
    </xf>
    <xf numFmtId="177" fontId="2" fillId="0" borderId="12" xfId="1" applyNumberFormat="1" applyBorder="1" applyAlignment="1">
      <alignment horizontal="center" vertical="center" textRotation="255"/>
    </xf>
    <xf numFmtId="177" fontId="2" fillId="0" borderId="13" xfId="1" applyNumberFormat="1" applyBorder="1" applyAlignment="1">
      <alignment horizontal="center" vertical="center" textRotation="255"/>
    </xf>
    <xf numFmtId="177" fontId="2" fillId="0" borderId="10" xfId="1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2" fillId="0" borderId="8" xfId="0" applyNumberFormat="1" applyFont="1" applyBorder="1" applyAlignment="1">
      <alignment horizontal="center" vertical="center"/>
    </xf>
    <xf numFmtId="176" fontId="22" fillId="0" borderId="9" xfId="0" applyNumberFormat="1" applyFont="1" applyBorder="1" applyAlignment="1">
      <alignment horizontal="center" vertical="center"/>
    </xf>
    <xf numFmtId="177" fontId="2" fillId="0" borderId="10" xfId="1" applyNumberFormat="1" applyFill="1" applyBorder="1" applyAlignment="1">
      <alignment vertical="center"/>
    </xf>
    <xf numFmtId="180" fontId="15" fillId="0" borderId="10" xfId="1" applyNumberFormat="1" applyFont="1" applyBorder="1" applyAlignment="1">
      <alignment vertical="center" textRotation="255"/>
    </xf>
    <xf numFmtId="0" fontId="13" fillId="0" borderId="10" xfId="3" applyBorder="1" applyAlignment="1">
      <alignment vertical="center"/>
    </xf>
    <xf numFmtId="0" fontId="12" fillId="0" borderId="10" xfId="2" applyFont="1" applyBorder="1" applyAlignment="1">
      <alignment horizontal="distributed" vertical="center" justifyLastLine="1"/>
    </xf>
    <xf numFmtId="0" fontId="12" fillId="0" borderId="10" xfId="0" applyFont="1" applyBorder="1" applyAlignment="1">
      <alignment horizontal="distributed" vertical="center" justifyLastLine="1"/>
    </xf>
    <xf numFmtId="41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3" fillId="0" borderId="10" xfId="3" applyBorder="1" applyAlignment="1">
      <alignment vertical="center" textRotation="255"/>
    </xf>
    <xf numFmtId="176" fontId="2" fillId="0" borderId="10" xfId="0" applyNumberFormat="1" applyFont="1" applyBorder="1" applyAlignment="1">
      <alignment horizontal="center" vertical="center"/>
    </xf>
    <xf numFmtId="41" fontId="17" fillId="0" borderId="10" xfId="0" applyNumberFormat="1" applyFont="1" applyBorder="1" applyAlignment="1">
      <alignment horizontal="right" vertical="center"/>
    </xf>
    <xf numFmtId="41" fontId="0" fillId="0" borderId="10" xfId="0" applyNumberFormat="1" applyBorder="1" applyAlignment="1">
      <alignment horizontal="center" vertical="center"/>
    </xf>
    <xf numFmtId="41" fontId="0" fillId="0" borderId="8" xfId="0" applyNumberFormat="1" applyBorder="1" applyAlignment="1">
      <alignment horizontal="center" vertical="center"/>
    </xf>
    <xf numFmtId="41" fontId="0" fillId="0" borderId="9" xfId="0" applyNumberForma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Ｈ１０決算ベース" xfId="2" xr:uid="{00000000-0005-0000-0000-000002000000}"/>
    <cellStyle name="標準_地方債公営企業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1103" name="Line 1">
          <a:extLst>
            <a:ext uri="{FF2B5EF4-FFF2-40B4-BE49-F238E27FC236}">
              <a16:creationId xmlns:a16="http://schemas.microsoft.com/office/drawing/2014/main" id="{24474970-3BF2-45D3-B339-6C6D926DEDBD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3128" name="Line 1">
          <a:extLst>
            <a:ext uri="{FF2B5EF4-FFF2-40B4-BE49-F238E27FC236}">
              <a16:creationId xmlns:a16="http://schemas.microsoft.com/office/drawing/2014/main" id="{043E7216-B182-4571-A408-59D7D14E487B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8"/>
  <sheetViews>
    <sheetView view="pageBreakPreview" zoomScaleNormal="100" zoomScaleSheetLayoutView="100" workbookViewId="0">
      <pane xSplit="5" ySplit="8" topLeftCell="F36" activePane="bottomRight" state="frozen"/>
      <selection pane="topRight" activeCell="F1" sqref="F1"/>
      <selection pane="bottomLeft" activeCell="A9" sqref="A9"/>
      <selection pane="bottomRight" activeCell="F15" sqref="F15:F16"/>
    </sheetView>
  </sheetViews>
  <sheetFormatPr defaultColWidth="9" defaultRowHeight="13.5"/>
  <cols>
    <col min="1" max="2" width="3.625" style="2" customWidth="1"/>
    <col min="3" max="4" width="1.625" style="2" customWidth="1"/>
    <col min="5" max="5" width="32.625" style="2" customWidth="1"/>
    <col min="6" max="6" width="15.625" style="2" customWidth="1"/>
    <col min="7" max="7" width="10.625" style="2" customWidth="1"/>
    <col min="8" max="8" width="15.625" style="2" customWidth="1"/>
    <col min="9" max="9" width="10.625" style="2" customWidth="1"/>
    <col min="10" max="11" width="9" style="2"/>
    <col min="12" max="12" width="9.875" style="2" customWidth="1"/>
    <col min="13" max="16384" width="9" style="2"/>
  </cols>
  <sheetData>
    <row r="1" spans="1:11" ht="33.950000000000003" customHeight="1">
      <c r="A1" s="16" t="s">
        <v>0</v>
      </c>
      <c r="B1" s="16"/>
      <c r="C1" s="16"/>
      <c r="D1" s="16"/>
      <c r="E1" s="83" t="s">
        <v>250</v>
      </c>
      <c r="F1" s="1"/>
    </row>
    <row r="3" spans="1:11" ht="14.25">
      <c r="A3" s="10" t="s">
        <v>92</v>
      </c>
    </row>
    <row r="5" spans="1:11">
      <c r="A5" s="17" t="s">
        <v>240</v>
      </c>
      <c r="B5" s="17"/>
      <c r="C5" s="17"/>
      <c r="D5" s="17"/>
      <c r="E5" s="17"/>
    </row>
    <row r="6" spans="1:11" ht="14.25">
      <c r="A6" s="3"/>
      <c r="H6" s="4"/>
      <c r="I6" s="9" t="s">
        <v>1</v>
      </c>
    </row>
    <row r="7" spans="1:11" ht="27" customHeight="1">
      <c r="A7" s="5"/>
      <c r="B7" s="6"/>
      <c r="C7" s="6"/>
      <c r="D7" s="6"/>
      <c r="E7" s="56"/>
      <c r="F7" s="45" t="s">
        <v>241</v>
      </c>
      <c r="G7" s="45"/>
      <c r="H7" s="45" t="s">
        <v>238</v>
      </c>
      <c r="I7" s="46" t="s">
        <v>21</v>
      </c>
    </row>
    <row r="8" spans="1:11" ht="17.100000000000001" customHeight="1">
      <c r="A8" s="18"/>
      <c r="B8" s="19"/>
      <c r="C8" s="19"/>
      <c r="D8" s="19"/>
      <c r="E8" s="57"/>
      <c r="F8" s="48" t="s">
        <v>90</v>
      </c>
      <c r="G8" s="48" t="s">
        <v>2</v>
      </c>
      <c r="H8" s="48" t="s">
        <v>233</v>
      </c>
      <c r="I8" s="49"/>
    </row>
    <row r="9" spans="1:11" ht="18" customHeight="1">
      <c r="A9" s="93" t="s">
        <v>87</v>
      </c>
      <c r="B9" s="93" t="s">
        <v>89</v>
      </c>
      <c r="C9" s="58" t="s">
        <v>3</v>
      </c>
      <c r="D9" s="50"/>
      <c r="E9" s="50"/>
      <c r="F9" s="53">
        <v>146900</v>
      </c>
      <c r="G9" s="52">
        <f>F9/$F$27*100</f>
        <v>20.864254518339663</v>
      </c>
      <c r="H9" s="51">
        <v>137500</v>
      </c>
      <c r="I9" s="52">
        <f>(F9/H9-1)*100</f>
        <v>6.8363636363636404</v>
      </c>
      <c r="K9" s="23"/>
    </row>
    <row r="10" spans="1:11" ht="18" customHeight="1">
      <c r="A10" s="93"/>
      <c r="B10" s="93"/>
      <c r="C10" s="60"/>
      <c r="D10" s="62" t="s">
        <v>22</v>
      </c>
      <c r="E10" s="50"/>
      <c r="F10" s="51">
        <v>40410</v>
      </c>
      <c r="G10" s="52">
        <f t="shared" ref="G10:G26" si="0">F10/$F$27*100</f>
        <v>5.7394453715868332</v>
      </c>
      <c r="H10" s="51">
        <v>36317</v>
      </c>
      <c r="I10" s="52">
        <f t="shared" ref="I10:I27" si="1">(F10/H10-1)*100</f>
        <v>11.270204036677045</v>
      </c>
    </row>
    <row r="11" spans="1:11" ht="18" customHeight="1">
      <c r="A11" s="93"/>
      <c r="B11" s="93"/>
      <c r="C11" s="60"/>
      <c r="D11" s="60"/>
      <c r="E11" s="44" t="s">
        <v>23</v>
      </c>
      <c r="F11" s="51">
        <v>37396</v>
      </c>
      <c r="G11" s="52">
        <f t="shared" si="0"/>
        <v>5.3113659766360115</v>
      </c>
      <c r="H11" s="51">
        <v>33454</v>
      </c>
      <c r="I11" s="52">
        <f t="shared" si="1"/>
        <v>11.783344293656972</v>
      </c>
    </row>
    <row r="12" spans="1:11" ht="18" customHeight="1">
      <c r="A12" s="93"/>
      <c r="B12" s="93"/>
      <c r="C12" s="60"/>
      <c r="D12" s="60"/>
      <c r="E12" s="44" t="s">
        <v>24</v>
      </c>
      <c r="F12" s="51">
        <v>2913</v>
      </c>
      <c r="G12" s="52">
        <f t="shared" si="0"/>
        <v>0.41373433227994172</v>
      </c>
      <c r="H12" s="51">
        <v>2793</v>
      </c>
      <c r="I12" s="52">
        <f t="shared" si="1"/>
        <v>4.2964554242749697</v>
      </c>
    </row>
    <row r="13" spans="1:11" ht="18" customHeight="1">
      <c r="A13" s="93"/>
      <c r="B13" s="93"/>
      <c r="C13" s="60"/>
      <c r="D13" s="61"/>
      <c r="E13" s="44" t="s">
        <v>25</v>
      </c>
      <c r="F13" s="51">
        <v>102</v>
      </c>
      <c r="G13" s="52">
        <f t="shared" si="0"/>
        <v>1.4487092994354295E-2</v>
      </c>
      <c r="H13" s="51">
        <v>70</v>
      </c>
      <c r="I13" s="52">
        <f t="shared" si="1"/>
        <v>45.714285714285708</v>
      </c>
    </row>
    <row r="14" spans="1:11" ht="18" customHeight="1">
      <c r="A14" s="93"/>
      <c r="B14" s="93"/>
      <c r="C14" s="60"/>
      <c r="D14" s="58" t="s">
        <v>26</v>
      </c>
      <c r="E14" s="50"/>
      <c r="F14" s="51">
        <v>33524</v>
      </c>
      <c r="G14" s="52">
        <f t="shared" si="0"/>
        <v>4.7614245641444448</v>
      </c>
      <c r="H14" s="51">
        <v>30859</v>
      </c>
      <c r="I14" s="52">
        <f t="shared" si="1"/>
        <v>8.6360543115460597</v>
      </c>
    </row>
    <row r="15" spans="1:11" ht="18" customHeight="1">
      <c r="A15" s="93"/>
      <c r="B15" s="93"/>
      <c r="C15" s="60"/>
      <c r="D15" s="60"/>
      <c r="E15" s="44" t="s">
        <v>27</v>
      </c>
      <c r="F15" s="51">
        <v>1260</v>
      </c>
      <c r="G15" s="52">
        <f t="shared" si="0"/>
        <v>0.17895820757731776</v>
      </c>
      <c r="H15" s="51">
        <v>1239</v>
      </c>
      <c r="I15" s="52">
        <f t="shared" si="1"/>
        <v>1.6949152542372836</v>
      </c>
    </row>
    <row r="16" spans="1:11" ht="18" customHeight="1">
      <c r="A16" s="93"/>
      <c r="B16" s="93"/>
      <c r="C16" s="60"/>
      <c r="D16" s="61"/>
      <c r="E16" s="44" t="s">
        <v>28</v>
      </c>
      <c r="F16" s="51">
        <v>32264</v>
      </c>
      <c r="G16" s="52">
        <f t="shared" si="0"/>
        <v>4.5824663565671271</v>
      </c>
      <c r="H16" s="51">
        <v>29620</v>
      </c>
      <c r="I16" s="52">
        <f t="shared" si="1"/>
        <v>8.9264010803511198</v>
      </c>
      <c r="K16" s="24"/>
    </row>
    <row r="17" spans="1:26" ht="18" customHeight="1">
      <c r="A17" s="93"/>
      <c r="B17" s="93"/>
      <c r="C17" s="60"/>
      <c r="D17" s="94" t="s">
        <v>29</v>
      </c>
      <c r="E17" s="95"/>
      <c r="F17" s="51">
        <v>44461</v>
      </c>
      <c r="G17" s="52">
        <f t="shared" si="0"/>
        <v>6.3148102119802578</v>
      </c>
      <c r="H17" s="51">
        <v>41657</v>
      </c>
      <c r="I17" s="52">
        <f t="shared" si="1"/>
        <v>6.7311616294980503</v>
      </c>
    </row>
    <row r="18" spans="1:26" ht="18" customHeight="1">
      <c r="A18" s="93"/>
      <c r="B18" s="93"/>
      <c r="C18" s="60"/>
      <c r="D18" s="94" t="s">
        <v>93</v>
      </c>
      <c r="E18" s="96"/>
      <c r="F18" s="51">
        <v>2550</v>
      </c>
      <c r="G18" s="52">
        <f t="shared" si="0"/>
        <v>0.3621773248588574</v>
      </c>
      <c r="H18" s="51">
        <v>2729</v>
      </c>
      <c r="I18" s="52">
        <f t="shared" si="1"/>
        <v>-6.5591791865152071</v>
      </c>
    </row>
    <row r="19" spans="1:26" ht="18" customHeight="1">
      <c r="A19" s="93"/>
      <c r="B19" s="93"/>
      <c r="C19" s="59"/>
      <c r="D19" s="94" t="s">
        <v>94</v>
      </c>
      <c r="E19" s="96"/>
      <c r="F19" s="90">
        <v>0</v>
      </c>
      <c r="G19" s="52">
        <f t="shared" si="0"/>
        <v>0</v>
      </c>
      <c r="H19" s="53">
        <v>0</v>
      </c>
      <c r="I19" s="52" t="e">
        <f t="shared" si="1"/>
        <v>#DIV/0!</v>
      </c>
      <c r="Z19" s="2" t="s">
        <v>95</v>
      </c>
    </row>
    <row r="20" spans="1:26" ht="18" customHeight="1">
      <c r="A20" s="93"/>
      <c r="B20" s="93"/>
      <c r="C20" s="50" t="s">
        <v>4</v>
      </c>
      <c r="D20" s="50"/>
      <c r="E20" s="50"/>
      <c r="F20" s="51">
        <v>25460</v>
      </c>
      <c r="G20" s="52">
        <f t="shared" si="0"/>
        <v>3.6160920356496109</v>
      </c>
      <c r="H20" s="51">
        <v>23253</v>
      </c>
      <c r="I20" s="52">
        <f t="shared" si="1"/>
        <v>9.4912484410613729</v>
      </c>
    </row>
    <row r="21" spans="1:26" ht="18" customHeight="1">
      <c r="A21" s="93"/>
      <c r="B21" s="93"/>
      <c r="C21" s="50" t="s">
        <v>5</v>
      </c>
      <c r="D21" s="50"/>
      <c r="E21" s="50"/>
      <c r="F21" s="51">
        <v>185300</v>
      </c>
      <c r="G21" s="52">
        <f t="shared" si="0"/>
        <v>26.318218939743637</v>
      </c>
      <c r="H21" s="51">
        <v>182600</v>
      </c>
      <c r="I21" s="52">
        <f t="shared" si="1"/>
        <v>1.4786418400876133</v>
      </c>
    </row>
    <row r="22" spans="1:26" ht="18" customHeight="1">
      <c r="A22" s="93"/>
      <c r="B22" s="93"/>
      <c r="C22" s="50" t="s">
        <v>30</v>
      </c>
      <c r="D22" s="50"/>
      <c r="E22" s="50"/>
      <c r="F22" s="51">
        <v>6972</v>
      </c>
      <c r="G22" s="52">
        <f t="shared" si="0"/>
        <v>0.99023541526115821</v>
      </c>
      <c r="H22" s="51">
        <v>7037</v>
      </c>
      <c r="I22" s="52">
        <f t="shared" si="1"/>
        <v>-0.92368907204775086</v>
      </c>
    </row>
    <row r="23" spans="1:26" ht="18" customHeight="1">
      <c r="A23" s="93"/>
      <c r="B23" s="93"/>
      <c r="C23" s="50" t="s">
        <v>6</v>
      </c>
      <c r="D23" s="50"/>
      <c r="E23" s="50"/>
      <c r="F23" s="51">
        <v>103957</v>
      </c>
      <c r="G23" s="52">
        <f t="shared" si="0"/>
        <v>14.765046337393034</v>
      </c>
      <c r="H23" s="51">
        <v>103197</v>
      </c>
      <c r="I23" s="52">
        <f t="shared" si="1"/>
        <v>0.73645551711774004</v>
      </c>
    </row>
    <row r="24" spans="1:26" ht="18" customHeight="1">
      <c r="A24" s="93"/>
      <c r="B24" s="93"/>
      <c r="C24" s="50" t="s">
        <v>31</v>
      </c>
      <c r="D24" s="50"/>
      <c r="E24" s="50"/>
      <c r="F24" s="51">
        <v>2240</v>
      </c>
      <c r="G24" s="52">
        <f t="shared" si="0"/>
        <v>0.31814792458189822</v>
      </c>
      <c r="H24" s="51">
        <v>1810</v>
      </c>
      <c r="I24" s="52">
        <f t="shared" si="1"/>
        <v>23.756906077348063</v>
      </c>
    </row>
    <row r="25" spans="1:26" ht="18" customHeight="1">
      <c r="A25" s="93"/>
      <c r="B25" s="93"/>
      <c r="C25" s="50" t="s">
        <v>7</v>
      </c>
      <c r="D25" s="50"/>
      <c r="E25" s="50"/>
      <c r="F25" s="51">
        <v>65068</v>
      </c>
      <c r="G25" s="52">
        <f t="shared" si="0"/>
        <v>9.2416290878102476</v>
      </c>
      <c r="H25" s="51">
        <v>62903</v>
      </c>
      <c r="I25" s="52">
        <f t="shared" si="1"/>
        <v>3.4418072270002931</v>
      </c>
    </row>
    <row r="26" spans="1:26" ht="18" customHeight="1">
      <c r="A26" s="93"/>
      <c r="B26" s="93"/>
      <c r="C26" s="50" t="s">
        <v>8</v>
      </c>
      <c r="D26" s="50"/>
      <c r="E26" s="50"/>
      <c r="F26" s="51">
        <v>168178</v>
      </c>
      <c r="G26" s="52">
        <f t="shared" si="0"/>
        <v>23.88637574122075</v>
      </c>
      <c r="H26" s="51">
        <f>172969+1</f>
        <v>172970</v>
      </c>
      <c r="I26" s="52">
        <f t="shared" si="1"/>
        <v>-2.7704226166387236</v>
      </c>
    </row>
    <row r="27" spans="1:26" ht="18" customHeight="1">
      <c r="A27" s="93"/>
      <c r="B27" s="93"/>
      <c r="C27" s="50" t="s">
        <v>9</v>
      </c>
      <c r="D27" s="50"/>
      <c r="E27" s="50"/>
      <c r="F27" s="51">
        <f>SUM(F9,F20:F26)</f>
        <v>704075</v>
      </c>
      <c r="G27" s="52">
        <f>F27/$F$27*100</f>
        <v>100</v>
      </c>
      <c r="H27" s="51">
        <f>SUM(H9,H20:H26)</f>
        <v>691270</v>
      </c>
      <c r="I27" s="52">
        <f t="shared" si="1"/>
        <v>1.8523876343541579</v>
      </c>
    </row>
    <row r="28" spans="1:26" ht="18" customHeight="1">
      <c r="A28" s="93"/>
      <c r="B28" s="93" t="s">
        <v>88</v>
      </c>
      <c r="C28" s="58" t="s">
        <v>10</v>
      </c>
      <c r="D28" s="50"/>
      <c r="E28" s="50"/>
      <c r="F28" s="51">
        <v>332889</v>
      </c>
      <c r="G28" s="52">
        <f>F28/$F$45*100</f>
        <v>47.280332350956925</v>
      </c>
      <c r="H28" s="51">
        <v>325967</v>
      </c>
      <c r="I28" s="52">
        <f>(F28/H28-1)*100</f>
        <v>2.1235278417753856</v>
      </c>
    </row>
    <row r="29" spans="1:26" ht="18" customHeight="1">
      <c r="A29" s="93"/>
      <c r="B29" s="93"/>
      <c r="C29" s="60"/>
      <c r="D29" s="50" t="s">
        <v>11</v>
      </c>
      <c r="E29" s="50"/>
      <c r="F29" s="51">
        <v>156189</v>
      </c>
      <c r="G29" s="52">
        <f t="shared" ref="G29:G44" si="2">F29/$F$45*100</f>
        <v>22.183574193090223</v>
      </c>
      <c r="H29" s="51">
        <v>153971</v>
      </c>
      <c r="I29" s="52">
        <f t="shared" ref="I29:I45" si="3">(F29/H29-1)*100</f>
        <v>1.4405310090861212</v>
      </c>
    </row>
    <row r="30" spans="1:26" ht="18" customHeight="1">
      <c r="A30" s="93"/>
      <c r="B30" s="93"/>
      <c r="C30" s="60"/>
      <c r="D30" s="50" t="s">
        <v>32</v>
      </c>
      <c r="E30" s="50"/>
      <c r="F30" s="51">
        <v>94048</v>
      </c>
      <c r="G30" s="52">
        <f t="shared" si="2"/>
        <v>13.357667862088556</v>
      </c>
      <c r="H30" s="51">
        <v>90955</v>
      </c>
      <c r="I30" s="52">
        <f t="shared" si="3"/>
        <v>3.4005827057336013</v>
      </c>
    </row>
    <row r="31" spans="1:26" ht="18" customHeight="1">
      <c r="A31" s="93"/>
      <c r="B31" s="93"/>
      <c r="C31" s="59"/>
      <c r="D31" s="50" t="s">
        <v>12</v>
      </c>
      <c r="E31" s="50"/>
      <c r="F31" s="51">
        <v>82653</v>
      </c>
      <c r="G31" s="52">
        <f t="shared" si="2"/>
        <v>11.739232326101623</v>
      </c>
      <c r="H31" s="51">
        <v>81040</v>
      </c>
      <c r="I31" s="52">
        <f t="shared" si="3"/>
        <v>1.99037512339586</v>
      </c>
    </row>
    <row r="32" spans="1:26" ht="18" customHeight="1">
      <c r="A32" s="93"/>
      <c r="B32" s="93"/>
      <c r="C32" s="58" t="s">
        <v>13</v>
      </c>
      <c r="D32" s="50"/>
      <c r="E32" s="50"/>
      <c r="F32" s="51">
        <v>221872</v>
      </c>
      <c r="G32" s="52">
        <f t="shared" si="2"/>
        <v>31.512551929837016</v>
      </c>
      <c r="H32" s="51">
        <v>222715</v>
      </c>
      <c r="I32" s="52">
        <f t="shared" si="3"/>
        <v>-0.37851065262779482</v>
      </c>
    </row>
    <row r="33" spans="1:9" ht="18" customHeight="1">
      <c r="A33" s="93"/>
      <c r="B33" s="93"/>
      <c r="C33" s="60"/>
      <c r="D33" s="50" t="s">
        <v>14</v>
      </c>
      <c r="E33" s="50"/>
      <c r="F33" s="51">
        <v>28925</v>
      </c>
      <c r="G33" s="52">
        <f t="shared" si="2"/>
        <v>4.1082271064872344</v>
      </c>
      <c r="H33" s="51">
        <v>25742</v>
      </c>
      <c r="I33" s="52">
        <f t="shared" si="3"/>
        <v>12.365006603993468</v>
      </c>
    </row>
    <row r="34" spans="1:9" ht="18" customHeight="1">
      <c r="A34" s="93"/>
      <c r="B34" s="93"/>
      <c r="C34" s="60"/>
      <c r="D34" s="50" t="s">
        <v>33</v>
      </c>
      <c r="E34" s="50"/>
      <c r="F34" s="51">
        <v>3224</v>
      </c>
      <c r="G34" s="52">
        <f t="shared" si="2"/>
        <v>0.45790576288037499</v>
      </c>
      <c r="H34" s="51">
        <v>3171</v>
      </c>
      <c r="I34" s="52">
        <f t="shared" si="3"/>
        <v>1.6713970356354357</v>
      </c>
    </row>
    <row r="35" spans="1:9" ht="18" customHeight="1">
      <c r="A35" s="93"/>
      <c r="B35" s="93"/>
      <c r="C35" s="60"/>
      <c r="D35" s="50" t="s">
        <v>34</v>
      </c>
      <c r="E35" s="50"/>
      <c r="F35" s="51">
        <v>120078</v>
      </c>
      <c r="G35" s="52">
        <f t="shared" si="2"/>
        <v>17.054717182118381</v>
      </c>
      <c r="H35" s="51">
        <v>114843</v>
      </c>
      <c r="I35" s="52">
        <f t="shared" si="3"/>
        <v>4.5583971160628067</v>
      </c>
    </row>
    <row r="36" spans="1:9" ht="18" customHeight="1">
      <c r="A36" s="93"/>
      <c r="B36" s="93"/>
      <c r="C36" s="60"/>
      <c r="D36" s="50" t="s">
        <v>35</v>
      </c>
      <c r="E36" s="50"/>
      <c r="F36" s="51">
        <v>4</v>
      </c>
      <c r="G36" s="52">
        <f t="shared" si="2"/>
        <v>5.6812129389624685E-4</v>
      </c>
      <c r="H36" s="51">
        <v>2</v>
      </c>
      <c r="I36" s="52">
        <f t="shared" si="3"/>
        <v>100</v>
      </c>
    </row>
    <row r="37" spans="1:9" ht="18" customHeight="1">
      <c r="A37" s="93"/>
      <c r="B37" s="93"/>
      <c r="C37" s="60"/>
      <c r="D37" s="50" t="s">
        <v>15</v>
      </c>
      <c r="E37" s="50"/>
      <c r="F37" s="51">
        <v>4983</v>
      </c>
      <c r="G37" s="52">
        <f t="shared" si="2"/>
        <v>0.7077371018712495</v>
      </c>
      <c r="H37" s="51">
        <v>5184</v>
      </c>
      <c r="I37" s="52">
        <f t="shared" si="3"/>
        <v>-3.877314814814814</v>
      </c>
    </row>
    <row r="38" spans="1:9" ht="18" customHeight="1">
      <c r="A38" s="93"/>
      <c r="B38" s="93"/>
      <c r="C38" s="59"/>
      <c r="D38" s="50" t="s">
        <v>36</v>
      </c>
      <c r="E38" s="50"/>
      <c r="F38" s="51">
        <v>64487</v>
      </c>
      <c r="G38" s="52">
        <f t="shared" si="2"/>
        <v>9.1591094698718187</v>
      </c>
      <c r="H38" s="51">
        <v>73602</v>
      </c>
      <c r="I38" s="52">
        <f t="shared" si="3"/>
        <v>-12.384174343088505</v>
      </c>
    </row>
    <row r="39" spans="1:9" ht="18" customHeight="1">
      <c r="A39" s="93"/>
      <c r="B39" s="93"/>
      <c r="C39" s="58" t="s">
        <v>16</v>
      </c>
      <c r="D39" s="50"/>
      <c r="E39" s="50"/>
      <c r="F39" s="51">
        <v>149314</v>
      </c>
      <c r="G39" s="52">
        <f t="shared" si="2"/>
        <v>21.207115719206051</v>
      </c>
      <c r="H39" s="51">
        <v>142588</v>
      </c>
      <c r="I39" s="52">
        <f t="shared" si="3"/>
        <v>4.7170869918927272</v>
      </c>
    </row>
    <row r="40" spans="1:9" ht="18" customHeight="1">
      <c r="A40" s="93"/>
      <c r="B40" s="93"/>
      <c r="C40" s="60"/>
      <c r="D40" s="58" t="s">
        <v>17</v>
      </c>
      <c r="E40" s="50"/>
      <c r="F40" s="51">
        <v>124104</v>
      </c>
      <c r="G40" s="52">
        <f t="shared" si="2"/>
        <v>17.626531264424955</v>
      </c>
      <c r="H40" s="51">
        <v>117845</v>
      </c>
      <c r="I40" s="52">
        <f t="shared" si="3"/>
        <v>5.3112138826424626</v>
      </c>
    </row>
    <row r="41" spans="1:9" ht="18" customHeight="1">
      <c r="A41" s="93"/>
      <c r="B41" s="93"/>
      <c r="C41" s="60"/>
      <c r="D41" s="60"/>
      <c r="E41" s="54" t="s">
        <v>91</v>
      </c>
      <c r="F41" s="51">
        <v>83453</v>
      </c>
      <c r="G41" s="52">
        <f t="shared" si="2"/>
        <v>11.852856584880872</v>
      </c>
      <c r="H41" s="51">
        <v>80236</v>
      </c>
      <c r="I41" s="55">
        <f t="shared" si="3"/>
        <v>4.0094222044967376</v>
      </c>
    </row>
    <row r="42" spans="1:9" ht="18" customHeight="1">
      <c r="A42" s="93"/>
      <c r="B42" s="93"/>
      <c r="C42" s="60"/>
      <c r="D42" s="59"/>
      <c r="E42" s="44" t="s">
        <v>37</v>
      </c>
      <c r="F42" s="51">
        <v>40651</v>
      </c>
      <c r="G42" s="52">
        <f t="shared" si="2"/>
        <v>5.773674679544083</v>
      </c>
      <c r="H42" s="51">
        <v>37609</v>
      </c>
      <c r="I42" s="55">
        <f t="shared" si="3"/>
        <v>8.0884894573107537</v>
      </c>
    </row>
    <row r="43" spans="1:9" ht="18" customHeight="1">
      <c r="A43" s="93"/>
      <c r="B43" s="93"/>
      <c r="C43" s="60"/>
      <c r="D43" s="50" t="s">
        <v>38</v>
      </c>
      <c r="E43" s="50"/>
      <c r="F43" s="51">
        <v>25210</v>
      </c>
      <c r="G43" s="52">
        <f t="shared" si="2"/>
        <v>3.5805844547810959</v>
      </c>
      <c r="H43" s="51">
        <v>24744</v>
      </c>
      <c r="I43" s="55">
        <f t="shared" si="3"/>
        <v>1.8832848367281052</v>
      </c>
    </row>
    <row r="44" spans="1:9" ht="18" customHeight="1">
      <c r="A44" s="93"/>
      <c r="B44" s="93"/>
      <c r="C44" s="59"/>
      <c r="D44" s="50" t="s">
        <v>39</v>
      </c>
      <c r="E44" s="50"/>
      <c r="F44" s="51">
        <v>0</v>
      </c>
      <c r="G44" s="52">
        <f t="shared" si="2"/>
        <v>0</v>
      </c>
      <c r="H44" s="51">
        <v>0</v>
      </c>
      <c r="I44" s="52" t="e">
        <f t="shared" si="3"/>
        <v>#DIV/0!</v>
      </c>
    </row>
    <row r="45" spans="1:9" ht="18" customHeight="1">
      <c r="A45" s="93"/>
      <c r="B45" s="93"/>
      <c r="C45" s="44" t="s">
        <v>18</v>
      </c>
      <c r="D45" s="44"/>
      <c r="E45" s="44"/>
      <c r="F45" s="51">
        <f>SUM(F28,F32,F39)</f>
        <v>704075</v>
      </c>
      <c r="G45" s="52">
        <f>F45/$F$45*100</f>
        <v>100</v>
      </c>
      <c r="H45" s="51">
        <f>SUM(H28,H32,H39)</f>
        <v>691270</v>
      </c>
      <c r="I45" s="52">
        <f t="shared" si="3"/>
        <v>1.8523876343541579</v>
      </c>
    </row>
    <row r="46" spans="1:9">
      <c r="A46" s="21" t="s">
        <v>19</v>
      </c>
    </row>
    <row r="47" spans="1:9">
      <c r="A47" s="22" t="s">
        <v>20</v>
      </c>
    </row>
    <row r="48" spans="1:9">
      <c r="A48" s="22"/>
    </row>
  </sheetData>
  <mergeCells count="6">
    <mergeCell ref="A9:A45"/>
    <mergeCell ref="B9:B27"/>
    <mergeCell ref="B28:B45"/>
    <mergeCell ref="D17:E17"/>
    <mergeCell ref="D18:E18"/>
    <mergeCell ref="D19:E19"/>
  </mergeCells>
  <phoneticPr fontId="9"/>
  <printOptions horizontalCentered="1" verticalCentered="1" gridLinesSet="0"/>
  <pageMargins left="0" right="0" top="0.2" bottom="0.19685039370078741" header="0.2" footer="0.31"/>
  <pageSetup paperSize="9" scale="74" orientation="landscape" useFirstPageNumber="1" r:id="rId1"/>
  <headerFooter alignWithMargins="0">
    <oddHeader>&amp;R&amp;"明朝,斜体"&amp;9都道府県－&amp;P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0"/>
  <sheetViews>
    <sheetView view="pageBreakPreview" zoomScaleNormal="100" zoomScaleSheetLayoutView="100" workbookViewId="0">
      <pane xSplit="5" ySplit="7" topLeftCell="G8" activePane="bottomRight" state="frozen"/>
      <selection activeCell="L8" sqref="L8"/>
      <selection pane="topRight" activeCell="L8" sqref="L8"/>
      <selection pane="bottomLeft" activeCell="L8" sqref="L8"/>
      <selection pane="bottomRight" activeCell="L23" sqref="L23"/>
    </sheetView>
  </sheetViews>
  <sheetFormatPr defaultColWidth="9" defaultRowHeight="13.5"/>
  <cols>
    <col min="1" max="1" width="3.625" style="2" customWidth="1"/>
    <col min="2" max="3" width="1.625" style="2" customWidth="1"/>
    <col min="4" max="4" width="22.625" style="2" customWidth="1"/>
    <col min="5" max="5" width="10.625" style="2" customWidth="1"/>
    <col min="6" max="21" width="13.625" style="2" customWidth="1"/>
    <col min="22" max="25" width="12" style="2" customWidth="1"/>
    <col min="26" max="16384" width="9" style="2"/>
  </cols>
  <sheetData>
    <row r="1" spans="1:25" ht="33.950000000000003" customHeight="1">
      <c r="A1" s="20" t="s">
        <v>0</v>
      </c>
      <c r="B1" s="11"/>
      <c r="C1" s="11"/>
      <c r="D1" s="84" t="s">
        <v>250</v>
      </c>
      <c r="E1" s="13"/>
      <c r="F1" s="13"/>
      <c r="G1" s="13"/>
    </row>
    <row r="2" spans="1:25" ht="15" customHeight="1"/>
    <row r="3" spans="1:25" ht="15" customHeight="1">
      <c r="A3" s="14" t="s">
        <v>46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5.95" customHeight="1">
      <c r="A5" s="12" t="s">
        <v>242</v>
      </c>
      <c r="B5" s="12"/>
      <c r="C5" s="12"/>
      <c r="D5" s="12"/>
      <c r="K5" s="15"/>
      <c r="O5" s="15" t="s">
        <v>47</v>
      </c>
    </row>
    <row r="6" spans="1:25" ht="15.95" customHeight="1">
      <c r="A6" s="112" t="s">
        <v>48</v>
      </c>
      <c r="B6" s="113"/>
      <c r="C6" s="113"/>
      <c r="D6" s="113"/>
      <c r="E6" s="113"/>
      <c r="F6" s="103" t="s">
        <v>252</v>
      </c>
      <c r="G6" s="104"/>
      <c r="H6" s="103" t="s">
        <v>253</v>
      </c>
      <c r="I6" s="104"/>
      <c r="J6" s="103" t="s">
        <v>254</v>
      </c>
      <c r="K6" s="104"/>
      <c r="L6" s="102"/>
      <c r="M6" s="102"/>
      <c r="N6" s="102"/>
      <c r="O6" s="102"/>
    </row>
    <row r="7" spans="1:25" ht="15.95" customHeight="1">
      <c r="A7" s="113"/>
      <c r="B7" s="113"/>
      <c r="C7" s="113"/>
      <c r="D7" s="113"/>
      <c r="E7" s="113"/>
      <c r="F7" s="48" t="s">
        <v>243</v>
      </c>
      <c r="G7" s="48" t="s">
        <v>238</v>
      </c>
      <c r="H7" s="48" t="s">
        <v>243</v>
      </c>
      <c r="I7" s="48" t="s">
        <v>238</v>
      </c>
      <c r="J7" s="48" t="s">
        <v>243</v>
      </c>
      <c r="K7" s="48" t="s">
        <v>238</v>
      </c>
      <c r="L7" s="48" t="s">
        <v>243</v>
      </c>
      <c r="M7" s="48" t="s">
        <v>238</v>
      </c>
      <c r="N7" s="48" t="s">
        <v>243</v>
      </c>
      <c r="O7" s="48" t="s">
        <v>238</v>
      </c>
    </row>
    <row r="8" spans="1:25" ht="15.95" customHeight="1">
      <c r="A8" s="110" t="s">
        <v>82</v>
      </c>
      <c r="B8" s="58" t="s">
        <v>49</v>
      </c>
      <c r="C8" s="50"/>
      <c r="D8" s="50"/>
      <c r="E8" s="63" t="s">
        <v>40</v>
      </c>
      <c r="F8" s="51">
        <v>3583</v>
      </c>
      <c r="G8" s="51">
        <v>3012</v>
      </c>
      <c r="H8" s="51">
        <v>2467</v>
      </c>
      <c r="I8" s="51">
        <v>2576</v>
      </c>
      <c r="J8" s="51">
        <v>22555</v>
      </c>
      <c r="K8" s="80">
        <v>22369</v>
      </c>
      <c r="L8" s="51"/>
      <c r="M8" s="51"/>
      <c r="N8" s="51"/>
      <c r="O8" s="51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spans="1:25" ht="15.95" customHeight="1">
      <c r="A9" s="110"/>
      <c r="B9" s="60"/>
      <c r="C9" s="50" t="s">
        <v>50</v>
      </c>
      <c r="D9" s="50"/>
      <c r="E9" s="63" t="s">
        <v>41</v>
      </c>
      <c r="F9" s="51">
        <v>3583</v>
      </c>
      <c r="G9" s="51">
        <v>3012</v>
      </c>
      <c r="H9" s="51">
        <v>2467</v>
      </c>
      <c r="I9" s="51">
        <v>2576</v>
      </c>
      <c r="J9" s="51">
        <v>22520</v>
      </c>
      <c r="K9" s="80">
        <v>22334</v>
      </c>
      <c r="L9" s="51"/>
      <c r="M9" s="51"/>
      <c r="N9" s="51"/>
      <c r="O9" s="51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spans="1:25" ht="15.95" customHeight="1">
      <c r="A10" s="110"/>
      <c r="B10" s="59"/>
      <c r="C10" s="50" t="s">
        <v>51</v>
      </c>
      <c r="D10" s="50"/>
      <c r="E10" s="63" t="s">
        <v>42</v>
      </c>
      <c r="F10" s="51">
        <v>0.3</v>
      </c>
      <c r="G10" s="51">
        <v>0.3</v>
      </c>
      <c r="H10" s="51">
        <v>0.3</v>
      </c>
      <c r="I10" s="51">
        <v>0.3</v>
      </c>
      <c r="J10" s="64">
        <v>35</v>
      </c>
      <c r="K10" s="64">
        <v>35</v>
      </c>
      <c r="L10" s="51"/>
      <c r="M10" s="51"/>
      <c r="N10" s="51"/>
      <c r="O10" s="51"/>
      <c r="P10" s="25"/>
      <c r="Q10" s="25"/>
      <c r="R10" s="25"/>
      <c r="S10" s="25"/>
      <c r="T10" s="25"/>
      <c r="U10" s="25"/>
      <c r="V10" s="25"/>
      <c r="W10" s="25"/>
      <c r="X10" s="25"/>
      <c r="Y10" s="25"/>
    </row>
    <row r="11" spans="1:25" ht="15.95" customHeight="1">
      <c r="A11" s="110"/>
      <c r="B11" s="58" t="s">
        <v>52</v>
      </c>
      <c r="C11" s="50"/>
      <c r="D11" s="50"/>
      <c r="E11" s="63" t="s">
        <v>43</v>
      </c>
      <c r="F11" s="51">
        <v>3947</v>
      </c>
      <c r="G11" s="51">
        <v>2779</v>
      </c>
      <c r="H11" s="51">
        <v>2406</v>
      </c>
      <c r="I11" s="51">
        <v>2357</v>
      </c>
      <c r="J11" s="51">
        <v>23044</v>
      </c>
      <c r="K11" s="80">
        <v>22276</v>
      </c>
      <c r="L11" s="51"/>
      <c r="M11" s="51"/>
      <c r="N11" s="51"/>
      <c r="O11" s="51"/>
      <c r="P11" s="25"/>
      <c r="Q11" s="25"/>
      <c r="R11" s="25"/>
      <c r="S11" s="25"/>
      <c r="T11" s="25"/>
      <c r="U11" s="25"/>
      <c r="V11" s="25"/>
      <c r="W11" s="25"/>
      <c r="X11" s="25"/>
      <c r="Y11" s="25"/>
    </row>
    <row r="12" spans="1:25" ht="15.95" customHeight="1">
      <c r="A12" s="110"/>
      <c r="B12" s="60"/>
      <c r="C12" s="50" t="s">
        <v>53</v>
      </c>
      <c r="D12" s="50"/>
      <c r="E12" s="63" t="s">
        <v>44</v>
      </c>
      <c r="F12" s="51">
        <v>2965</v>
      </c>
      <c r="G12" s="51">
        <v>2658</v>
      </c>
      <c r="H12" s="51">
        <v>2406</v>
      </c>
      <c r="I12" s="51">
        <v>2284</v>
      </c>
      <c r="J12" s="51">
        <v>23042</v>
      </c>
      <c r="K12" s="80">
        <v>22273</v>
      </c>
      <c r="L12" s="51"/>
      <c r="M12" s="51"/>
      <c r="N12" s="51"/>
      <c r="O12" s="51"/>
      <c r="P12" s="25"/>
      <c r="Q12" s="25"/>
      <c r="R12" s="25"/>
      <c r="S12" s="25"/>
      <c r="T12" s="25"/>
      <c r="U12" s="25"/>
      <c r="V12" s="25"/>
      <c r="W12" s="25"/>
      <c r="X12" s="25"/>
      <c r="Y12" s="25"/>
    </row>
    <row r="13" spans="1:25" ht="15.95" customHeight="1">
      <c r="A13" s="110"/>
      <c r="B13" s="59"/>
      <c r="C13" s="50" t="s">
        <v>54</v>
      </c>
      <c r="D13" s="50"/>
      <c r="E13" s="63" t="s">
        <v>45</v>
      </c>
      <c r="F13" s="51">
        <v>982</v>
      </c>
      <c r="G13" s="51">
        <v>121</v>
      </c>
      <c r="H13" s="64">
        <v>0.3</v>
      </c>
      <c r="I13" s="64">
        <v>73</v>
      </c>
      <c r="J13" s="64">
        <v>2</v>
      </c>
      <c r="K13" s="64">
        <v>3</v>
      </c>
      <c r="L13" s="51"/>
      <c r="M13" s="51"/>
      <c r="N13" s="51"/>
      <c r="O13" s="51"/>
      <c r="P13" s="25"/>
      <c r="Q13" s="25"/>
      <c r="R13" s="25"/>
      <c r="S13" s="25"/>
      <c r="T13" s="25"/>
      <c r="U13" s="25"/>
      <c r="V13" s="25"/>
      <c r="W13" s="25"/>
      <c r="X13" s="25"/>
      <c r="Y13" s="25"/>
    </row>
    <row r="14" spans="1:25" ht="15.95" customHeight="1">
      <c r="A14" s="110"/>
      <c r="B14" s="50" t="s">
        <v>55</v>
      </c>
      <c r="C14" s="50"/>
      <c r="D14" s="50"/>
      <c r="E14" s="63" t="s">
        <v>96</v>
      </c>
      <c r="F14" s="51">
        <f t="shared" ref="F14:O15" si="0">F9-F12</f>
        <v>618</v>
      </c>
      <c r="G14" s="51">
        <f t="shared" si="0"/>
        <v>354</v>
      </c>
      <c r="H14" s="51">
        <f t="shared" si="0"/>
        <v>61</v>
      </c>
      <c r="I14" s="51">
        <f>I9-I12</f>
        <v>292</v>
      </c>
      <c r="J14" s="51">
        <f t="shared" ref="J14:J15" si="1">J9-J12</f>
        <v>-522</v>
      </c>
      <c r="K14" s="80">
        <f>K9-K12</f>
        <v>61</v>
      </c>
      <c r="L14" s="51">
        <f t="shared" si="0"/>
        <v>0</v>
      </c>
      <c r="M14" s="51">
        <f t="shared" si="0"/>
        <v>0</v>
      </c>
      <c r="N14" s="51">
        <f t="shared" si="0"/>
        <v>0</v>
      </c>
      <c r="O14" s="51">
        <f t="shared" si="0"/>
        <v>0</v>
      </c>
      <c r="P14" s="25"/>
      <c r="Q14" s="25"/>
      <c r="R14" s="25"/>
      <c r="S14" s="25"/>
      <c r="T14" s="25"/>
      <c r="U14" s="25"/>
      <c r="V14" s="25"/>
      <c r="W14" s="25"/>
      <c r="X14" s="25"/>
      <c r="Y14" s="25"/>
    </row>
    <row r="15" spans="1:25" ht="15.95" customHeight="1">
      <c r="A15" s="110"/>
      <c r="B15" s="50" t="s">
        <v>56</v>
      </c>
      <c r="C15" s="50"/>
      <c r="D15" s="50"/>
      <c r="E15" s="63" t="s">
        <v>97</v>
      </c>
      <c r="F15" s="51">
        <f t="shared" ref="F15:O15" si="2">F10-F13</f>
        <v>-981.7</v>
      </c>
      <c r="G15" s="51">
        <f t="shared" si="0"/>
        <v>-120.7</v>
      </c>
      <c r="H15" s="51">
        <f t="shared" si="2"/>
        <v>0</v>
      </c>
      <c r="I15" s="51">
        <f>I10-I13</f>
        <v>-72.7</v>
      </c>
      <c r="J15" s="51">
        <f t="shared" si="1"/>
        <v>33</v>
      </c>
      <c r="K15" s="80">
        <f t="shared" si="2"/>
        <v>32</v>
      </c>
      <c r="L15" s="51">
        <f t="shared" si="2"/>
        <v>0</v>
      </c>
      <c r="M15" s="51">
        <f t="shared" si="2"/>
        <v>0</v>
      </c>
      <c r="N15" s="51">
        <f t="shared" si="2"/>
        <v>0</v>
      </c>
      <c r="O15" s="51">
        <f t="shared" si="2"/>
        <v>0</v>
      </c>
      <c r="P15" s="25"/>
      <c r="Q15" s="25"/>
      <c r="R15" s="25"/>
      <c r="S15" s="25"/>
      <c r="T15" s="25"/>
      <c r="U15" s="25"/>
      <c r="V15" s="25"/>
      <c r="W15" s="25"/>
      <c r="X15" s="25"/>
      <c r="Y15" s="25"/>
    </row>
    <row r="16" spans="1:25" ht="15.95" customHeight="1">
      <c r="A16" s="110"/>
      <c r="B16" s="50" t="s">
        <v>57</v>
      </c>
      <c r="C16" s="50"/>
      <c r="D16" s="50"/>
      <c r="E16" s="63" t="s">
        <v>98</v>
      </c>
      <c r="F16" s="51">
        <f t="shared" ref="F16:O16" si="3">F8-F11</f>
        <v>-364</v>
      </c>
      <c r="G16" s="51">
        <f t="shared" si="3"/>
        <v>233</v>
      </c>
      <c r="H16" s="51">
        <f t="shared" si="3"/>
        <v>61</v>
      </c>
      <c r="I16" s="51">
        <f t="shared" si="3"/>
        <v>219</v>
      </c>
      <c r="J16" s="51">
        <f t="shared" si="3"/>
        <v>-489</v>
      </c>
      <c r="K16" s="80">
        <f t="shared" si="3"/>
        <v>93</v>
      </c>
      <c r="L16" s="51">
        <f t="shared" si="3"/>
        <v>0</v>
      </c>
      <c r="M16" s="51">
        <f t="shared" si="3"/>
        <v>0</v>
      </c>
      <c r="N16" s="51">
        <f t="shared" si="3"/>
        <v>0</v>
      </c>
      <c r="O16" s="51">
        <f t="shared" si="3"/>
        <v>0</v>
      </c>
      <c r="P16" s="25"/>
      <c r="Q16" s="25"/>
      <c r="R16" s="25"/>
      <c r="S16" s="25"/>
      <c r="T16" s="25"/>
      <c r="U16" s="25"/>
      <c r="V16" s="25"/>
      <c r="W16" s="25"/>
      <c r="X16" s="25"/>
      <c r="Y16" s="25"/>
    </row>
    <row r="17" spans="1:25" ht="15.95" customHeight="1">
      <c r="A17" s="110"/>
      <c r="B17" s="50" t="s">
        <v>58</v>
      </c>
      <c r="C17" s="50"/>
      <c r="D17" s="50"/>
      <c r="E17" s="48"/>
      <c r="F17" s="51">
        <v>0</v>
      </c>
      <c r="G17" s="51">
        <v>0</v>
      </c>
      <c r="H17" s="64">
        <v>0</v>
      </c>
      <c r="I17" s="64">
        <v>0</v>
      </c>
      <c r="J17" s="80">
        <v>0</v>
      </c>
      <c r="K17" s="80">
        <v>0</v>
      </c>
      <c r="L17" s="51"/>
      <c r="M17" s="51"/>
      <c r="N17" s="64"/>
      <c r="O17" s="65"/>
      <c r="P17" s="25"/>
      <c r="Q17" s="25"/>
      <c r="R17" s="25"/>
      <c r="S17" s="25"/>
      <c r="T17" s="25"/>
      <c r="U17" s="25"/>
      <c r="V17" s="25"/>
      <c r="W17" s="25"/>
      <c r="X17" s="25"/>
      <c r="Y17" s="25"/>
    </row>
    <row r="18" spans="1:25" ht="15.95" customHeight="1">
      <c r="A18" s="110"/>
      <c r="B18" s="50" t="s">
        <v>59</v>
      </c>
      <c r="C18" s="50"/>
      <c r="D18" s="50"/>
      <c r="E18" s="48"/>
      <c r="F18" s="65">
        <v>0</v>
      </c>
      <c r="G18" s="65">
        <v>0</v>
      </c>
      <c r="H18" s="65">
        <v>0</v>
      </c>
      <c r="I18" s="65">
        <v>0</v>
      </c>
      <c r="J18" s="86">
        <v>0</v>
      </c>
      <c r="K18" s="86">
        <v>0</v>
      </c>
      <c r="L18" s="65"/>
      <c r="M18" s="65"/>
      <c r="N18" s="65"/>
      <c r="O18" s="65"/>
      <c r="P18" s="25"/>
      <c r="Q18" s="25"/>
      <c r="R18" s="25"/>
      <c r="S18" s="25"/>
      <c r="T18" s="25"/>
      <c r="U18" s="25"/>
      <c r="V18" s="25"/>
      <c r="W18" s="25"/>
      <c r="X18" s="25"/>
      <c r="Y18" s="25"/>
    </row>
    <row r="19" spans="1:25" ht="15.95" customHeight="1">
      <c r="A19" s="110" t="s">
        <v>83</v>
      </c>
      <c r="B19" s="58" t="s">
        <v>60</v>
      </c>
      <c r="C19" s="50"/>
      <c r="D19" s="50"/>
      <c r="E19" s="63"/>
      <c r="F19" s="51">
        <v>2833</v>
      </c>
      <c r="G19" s="51">
        <v>2102</v>
      </c>
      <c r="H19" s="51">
        <v>840</v>
      </c>
      <c r="I19" s="51">
        <v>27</v>
      </c>
      <c r="J19" s="51">
        <v>1575</v>
      </c>
      <c r="K19" s="80">
        <v>642</v>
      </c>
      <c r="L19" s="51"/>
      <c r="M19" s="51"/>
      <c r="N19" s="51"/>
      <c r="O19" s="51"/>
      <c r="P19" s="25"/>
      <c r="Q19" s="25"/>
      <c r="R19" s="25"/>
      <c r="S19" s="25"/>
      <c r="T19" s="25"/>
      <c r="U19" s="25"/>
      <c r="V19" s="25"/>
      <c r="W19" s="25"/>
      <c r="X19" s="25"/>
      <c r="Y19" s="25"/>
    </row>
    <row r="20" spans="1:25" ht="15.95" customHeight="1">
      <c r="A20" s="110"/>
      <c r="B20" s="59"/>
      <c r="C20" s="50" t="s">
        <v>61</v>
      </c>
      <c r="D20" s="50"/>
      <c r="E20" s="63"/>
      <c r="F20" s="51">
        <v>2737</v>
      </c>
      <c r="G20" s="51">
        <v>1925</v>
      </c>
      <c r="H20" s="51">
        <v>815</v>
      </c>
      <c r="I20" s="51">
        <v>0</v>
      </c>
      <c r="J20" s="51">
        <v>1337</v>
      </c>
      <c r="K20" s="80">
        <v>400</v>
      </c>
      <c r="L20" s="51"/>
      <c r="M20" s="51"/>
      <c r="N20" s="51"/>
      <c r="O20" s="51"/>
      <c r="P20" s="25"/>
      <c r="Q20" s="25"/>
      <c r="R20" s="25"/>
      <c r="S20" s="25"/>
      <c r="T20" s="25"/>
      <c r="U20" s="25"/>
      <c r="V20" s="25"/>
      <c r="W20" s="25"/>
      <c r="X20" s="25"/>
      <c r="Y20" s="25"/>
    </row>
    <row r="21" spans="1:25" ht="15.95" customHeight="1">
      <c r="A21" s="110"/>
      <c r="B21" s="50" t="s">
        <v>62</v>
      </c>
      <c r="C21" s="50"/>
      <c r="D21" s="50"/>
      <c r="E21" s="63" t="s">
        <v>99</v>
      </c>
      <c r="F21" s="51">
        <v>2833</v>
      </c>
      <c r="G21" s="51">
        <v>2102</v>
      </c>
      <c r="H21" s="51">
        <v>840</v>
      </c>
      <c r="I21" s="51">
        <v>27</v>
      </c>
      <c r="J21" s="51">
        <v>1575</v>
      </c>
      <c r="K21" s="80">
        <v>642</v>
      </c>
      <c r="L21" s="51"/>
      <c r="M21" s="51"/>
      <c r="N21" s="51"/>
      <c r="O21" s="51"/>
      <c r="P21" s="25"/>
      <c r="Q21" s="25"/>
      <c r="R21" s="25"/>
      <c r="S21" s="25"/>
      <c r="T21" s="25"/>
      <c r="U21" s="25"/>
      <c r="V21" s="25"/>
      <c r="W21" s="25"/>
      <c r="X21" s="25"/>
      <c r="Y21" s="25"/>
    </row>
    <row r="22" spans="1:25" ht="15.95" customHeight="1">
      <c r="A22" s="110"/>
      <c r="B22" s="58" t="s">
        <v>63</v>
      </c>
      <c r="C22" s="50"/>
      <c r="D22" s="50"/>
      <c r="E22" s="63" t="s">
        <v>100</v>
      </c>
      <c r="F22" s="51">
        <v>4418</v>
      </c>
      <c r="G22" s="51">
        <v>3669</v>
      </c>
      <c r="H22" s="51">
        <v>898</v>
      </c>
      <c r="I22" s="51">
        <v>2809</v>
      </c>
      <c r="J22" s="51">
        <v>2237</v>
      </c>
      <c r="K22" s="80">
        <v>2051</v>
      </c>
      <c r="L22" s="51"/>
      <c r="M22" s="51"/>
      <c r="N22" s="51"/>
      <c r="O22" s="51"/>
      <c r="P22" s="25"/>
      <c r="Q22" s="25"/>
      <c r="R22" s="25"/>
      <c r="S22" s="25"/>
      <c r="T22" s="25"/>
      <c r="U22" s="25"/>
      <c r="V22" s="25"/>
      <c r="W22" s="25"/>
      <c r="X22" s="25"/>
      <c r="Y22" s="25"/>
    </row>
    <row r="23" spans="1:25" ht="15.95" customHeight="1">
      <c r="A23" s="110"/>
      <c r="B23" s="59" t="s">
        <v>64</v>
      </c>
      <c r="C23" s="50" t="s">
        <v>65</v>
      </c>
      <c r="D23" s="50"/>
      <c r="E23" s="63"/>
      <c r="F23" s="51">
        <v>454</v>
      </c>
      <c r="G23" s="51">
        <v>509</v>
      </c>
      <c r="H23" s="51">
        <v>62</v>
      </c>
      <c r="I23" s="51">
        <v>84</v>
      </c>
      <c r="J23" s="51">
        <v>792</v>
      </c>
      <c r="K23" s="80">
        <v>778</v>
      </c>
      <c r="L23" s="51"/>
      <c r="M23" s="51"/>
      <c r="N23" s="51"/>
      <c r="O23" s="51"/>
      <c r="P23" s="25"/>
      <c r="Q23" s="25"/>
      <c r="R23" s="25"/>
      <c r="S23" s="25"/>
      <c r="T23" s="25"/>
      <c r="U23" s="25"/>
      <c r="V23" s="25"/>
      <c r="W23" s="25"/>
      <c r="X23" s="25"/>
      <c r="Y23" s="25"/>
    </row>
    <row r="24" spans="1:25" ht="15.95" customHeight="1">
      <c r="A24" s="110"/>
      <c r="B24" s="50" t="s">
        <v>101</v>
      </c>
      <c r="C24" s="50"/>
      <c r="D24" s="50"/>
      <c r="E24" s="63" t="s">
        <v>102</v>
      </c>
      <c r="F24" s="51">
        <f t="shared" ref="F24:O24" si="4">F21-F22</f>
        <v>-1585</v>
      </c>
      <c r="G24" s="51">
        <f t="shared" si="4"/>
        <v>-1567</v>
      </c>
      <c r="H24" s="51">
        <f t="shared" si="4"/>
        <v>-58</v>
      </c>
      <c r="I24" s="51">
        <f t="shared" si="4"/>
        <v>-2782</v>
      </c>
      <c r="J24" s="51">
        <f t="shared" si="4"/>
        <v>-662</v>
      </c>
      <c r="K24" s="80">
        <f>K21-K22</f>
        <v>-1409</v>
      </c>
      <c r="L24" s="51">
        <f t="shared" si="4"/>
        <v>0</v>
      </c>
      <c r="M24" s="51">
        <f t="shared" si="4"/>
        <v>0</v>
      </c>
      <c r="N24" s="51">
        <f t="shared" si="4"/>
        <v>0</v>
      </c>
      <c r="O24" s="51">
        <f t="shared" si="4"/>
        <v>0</v>
      </c>
      <c r="P24" s="25"/>
      <c r="Q24" s="25"/>
      <c r="R24" s="25"/>
      <c r="S24" s="25"/>
      <c r="T24" s="25"/>
      <c r="U24" s="25"/>
      <c r="V24" s="25"/>
      <c r="W24" s="25"/>
      <c r="X24" s="25"/>
      <c r="Y24" s="25"/>
    </row>
    <row r="25" spans="1:25" ht="15.95" customHeight="1">
      <c r="A25" s="110"/>
      <c r="B25" s="58" t="s">
        <v>66</v>
      </c>
      <c r="C25" s="58"/>
      <c r="D25" s="58"/>
      <c r="E25" s="114" t="s">
        <v>103</v>
      </c>
      <c r="F25" s="100">
        <v>1585</v>
      </c>
      <c r="G25" s="100">
        <v>1567</v>
      </c>
      <c r="H25" s="100">
        <v>58</v>
      </c>
      <c r="I25" s="100">
        <v>2782</v>
      </c>
      <c r="J25" s="100">
        <v>662</v>
      </c>
      <c r="K25" s="109">
        <v>1409</v>
      </c>
      <c r="L25" s="100"/>
      <c r="M25" s="100"/>
      <c r="N25" s="100"/>
      <c r="O25" s="100"/>
      <c r="P25" s="25"/>
      <c r="Q25" s="25"/>
      <c r="R25" s="25"/>
      <c r="S25" s="25"/>
      <c r="T25" s="25"/>
      <c r="U25" s="25"/>
      <c r="V25" s="25"/>
      <c r="W25" s="25"/>
      <c r="X25" s="25"/>
      <c r="Y25" s="25"/>
    </row>
    <row r="26" spans="1:25" ht="15.95" customHeight="1">
      <c r="A26" s="110"/>
      <c r="B26" s="76" t="s">
        <v>67</v>
      </c>
      <c r="C26" s="76"/>
      <c r="D26" s="76"/>
      <c r="E26" s="115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25"/>
      <c r="Q26" s="25"/>
      <c r="R26" s="25"/>
      <c r="S26" s="25"/>
      <c r="T26" s="25"/>
      <c r="U26" s="25"/>
      <c r="V26" s="25"/>
      <c r="W26" s="25"/>
      <c r="X26" s="25"/>
      <c r="Y26" s="25"/>
    </row>
    <row r="27" spans="1:25" ht="15.95" customHeight="1">
      <c r="A27" s="110"/>
      <c r="B27" s="50" t="s">
        <v>104</v>
      </c>
      <c r="C27" s="50"/>
      <c r="D27" s="50"/>
      <c r="E27" s="63" t="s">
        <v>105</v>
      </c>
      <c r="F27" s="51">
        <f>F24+F25</f>
        <v>0</v>
      </c>
      <c r="G27" s="51">
        <f>G24+G25</f>
        <v>0</v>
      </c>
      <c r="H27" s="51">
        <f t="shared" ref="H27:O27" si="5">H24+H25</f>
        <v>0</v>
      </c>
      <c r="I27" s="51">
        <f t="shared" si="5"/>
        <v>0</v>
      </c>
      <c r="J27" s="51">
        <f t="shared" si="5"/>
        <v>0</v>
      </c>
      <c r="K27" s="80">
        <f t="shared" si="5"/>
        <v>0</v>
      </c>
      <c r="L27" s="51">
        <f t="shared" si="5"/>
        <v>0</v>
      </c>
      <c r="M27" s="51">
        <f t="shared" si="5"/>
        <v>0</v>
      </c>
      <c r="N27" s="51">
        <f t="shared" si="5"/>
        <v>0</v>
      </c>
      <c r="O27" s="51">
        <f t="shared" si="5"/>
        <v>0</v>
      </c>
      <c r="P27" s="25"/>
      <c r="Q27" s="25"/>
      <c r="R27" s="25"/>
      <c r="S27" s="25"/>
      <c r="T27" s="25"/>
      <c r="U27" s="25"/>
      <c r="V27" s="25"/>
      <c r="W27" s="25"/>
      <c r="X27" s="25"/>
      <c r="Y27" s="25"/>
    </row>
    <row r="28" spans="1:25" ht="15.95" customHeight="1">
      <c r="A28" s="8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</row>
    <row r="29" spans="1:25" ht="15.95" customHeight="1">
      <c r="A29" s="12"/>
      <c r="F29" s="25"/>
      <c r="G29" s="25"/>
      <c r="H29" s="25"/>
      <c r="I29" s="25"/>
      <c r="J29" s="26"/>
      <c r="K29" s="26"/>
      <c r="L29" s="25"/>
      <c r="M29" s="25"/>
      <c r="N29" s="25"/>
      <c r="O29" s="26" t="s">
        <v>106</v>
      </c>
      <c r="P29" s="25"/>
      <c r="Q29" s="25"/>
      <c r="R29" s="25"/>
      <c r="S29" s="25"/>
      <c r="T29" s="25"/>
      <c r="U29" s="25"/>
      <c r="V29" s="25"/>
      <c r="W29" s="25"/>
      <c r="X29" s="25"/>
      <c r="Y29" s="26"/>
    </row>
    <row r="30" spans="1:25" ht="15.95" customHeight="1">
      <c r="A30" s="113" t="s">
        <v>68</v>
      </c>
      <c r="B30" s="113"/>
      <c r="C30" s="113"/>
      <c r="D30" s="113"/>
      <c r="E30" s="113"/>
      <c r="F30" s="105" t="s">
        <v>255</v>
      </c>
      <c r="G30" s="106"/>
      <c r="H30" s="105" t="s">
        <v>256</v>
      </c>
      <c r="I30" s="106"/>
      <c r="J30" s="107" t="s">
        <v>257</v>
      </c>
      <c r="K30" s="108"/>
      <c r="L30" s="105" t="s">
        <v>258</v>
      </c>
      <c r="M30" s="106"/>
      <c r="N30" s="105" t="s">
        <v>259</v>
      </c>
      <c r="O30" s="106"/>
      <c r="P30" s="27"/>
      <c r="Q30" s="25"/>
      <c r="R30" s="27"/>
      <c r="S30" s="25"/>
      <c r="T30" s="27"/>
      <c r="U30" s="25"/>
      <c r="V30" s="27"/>
      <c r="W30" s="25"/>
      <c r="X30" s="27"/>
      <c r="Y30" s="25"/>
    </row>
    <row r="31" spans="1:25" ht="15.95" customHeight="1">
      <c r="A31" s="113"/>
      <c r="B31" s="113"/>
      <c r="C31" s="113"/>
      <c r="D31" s="113"/>
      <c r="E31" s="113"/>
      <c r="F31" s="48" t="s">
        <v>243</v>
      </c>
      <c r="G31" s="48" t="s">
        <v>238</v>
      </c>
      <c r="H31" s="48" t="s">
        <v>243</v>
      </c>
      <c r="I31" s="48" t="s">
        <v>238</v>
      </c>
      <c r="J31" s="48" t="s">
        <v>243</v>
      </c>
      <c r="K31" s="48" t="s">
        <v>238</v>
      </c>
      <c r="L31" s="48" t="s">
        <v>243</v>
      </c>
      <c r="M31" s="48" t="s">
        <v>238</v>
      </c>
      <c r="N31" s="48" t="s">
        <v>243</v>
      </c>
      <c r="O31" s="48" t="s">
        <v>238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</row>
    <row r="32" spans="1:25" ht="15.95" customHeight="1">
      <c r="A32" s="110" t="s">
        <v>84</v>
      </c>
      <c r="B32" s="58" t="s">
        <v>49</v>
      </c>
      <c r="C32" s="50"/>
      <c r="D32" s="50"/>
      <c r="E32" s="63" t="s">
        <v>40</v>
      </c>
      <c r="F32" s="80">
        <f>F33+F35</f>
        <v>1580</v>
      </c>
      <c r="G32" s="51">
        <f>G33+G35</f>
        <v>1506</v>
      </c>
      <c r="H32" s="80">
        <f>+H33+H34+H35</f>
        <v>823</v>
      </c>
      <c r="I32" s="51">
        <v>2025</v>
      </c>
      <c r="J32" s="97" t="s">
        <v>264</v>
      </c>
      <c r="K32" s="51">
        <f>K33+K35</f>
        <v>179</v>
      </c>
      <c r="L32" s="51">
        <v>0</v>
      </c>
      <c r="M32" s="51">
        <v>0</v>
      </c>
      <c r="N32" s="51">
        <v>0</v>
      </c>
      <c r="O32" s="51">
        <v>0</v>
      </c>
      <c r="P32" s="29"/>
      <c r="Q32" s="29"/>
      <c r="R32" s="29"/>
      <c r="S32" s="29"/>
      <c r="T32" s="30"/>
      <c r="U32" s="30"/>
      <c r="V32" s="29"/>
      <c r="W32" s="29"/>
      <c r="X32" s="30"/>
      <c r="Y32" s="30"/>
    </row>
    <row r="33" spans="1:25" ht="15.95" customHeight="1">
      <c r="A33" s="116"/>
      <c r="B33" s="60"/>
      <c r="C33" s="58" t="s">
        <v>69</v>
      </c>
      <c r="D33" s="50"/>
      <c r="E33" s="63"/>
      <c r="F33" s="80">
        <v>1404</v>
      </c>
      <c r="G33" s="51">
        <v>1331</v>
      </c>
      <c r="H33" s="80">
        <v>705</v>
      </c>
      <c r="I33" s="51">
        <v>1016</v>
      </c>
      <c r="J33" s="98"/>
      <c r="K33" s="51">
        <v>179</v>
      </c>
      <c r="L33" s="51">
        <v>0</v>
      </c>
      <c r="M33" s="51">
        <v>0</v>
      </c>
      <c r="N33" s="51">
        <v>0</v>
      </c>
      <c r="O33" s="51">
        <v>0</v>
      </c>
      <c r="P33" s="29"/>
      <c r="Q33" s="29"/>
      <c r="R33" s="29"/>
      <c r="S33" s="29"/>
      <c r="T33" s="30"/>
      <c r="U33" s="30"/>
      <c r="V33" s="29"/>
      <c r="W33" s="29"/>
      <c r="X33" s="30"/>
      <c r="Y33" s="30"/>
    </row>
    <row r="34" spans="1:25" ht="15.95" customHeight="1">
      <c r="A34" s="116"/>
      <c r="B34" s="60"/>
      <c r="C34" s="59"/>
      <c r="D34" s="50" t="s">
        <v>70</v>
      </c>
      <c r="E34" s="63"/>
      <c r="F34" s="80">
        <v>1404</v>
      </c>
      <c r="G34" s="51">
        <v>1331</v>
      </c>
      <c r="H34" s="80">
        <v>0</v>
      </c>
      <c r="I34" s="51">
        <v>0</v>
      </c>
      <c r="J34" s="98"/>
      <c r="K34" s="51">
        <v>179</v>
      </c>
      <c r="L34" s="51">
        <v>0</v>
      </c>
      <c r="M34" s="51">
        <v>0</v>
      </c>
      <c r="N34" s="51">
        <v>0</v>
      </c>
      <c r="O34" s="51">
        <v>0</v>
      </c>
      <c r="P34" s="29"/>
      <c r="Q34" s="29"/>
      <c r="R34" s="29"/>
      <c r="S34" s="29"/>
      <c r="T34" s="30"/>
      <c r="U34" s="30"/>
      <c r="V34" s="29"/>
      <c r="W34" s="29"/>
      <c r="X34" s="30"/>
      <c r="Y34" s="30"/>
    </row>
    <row r="35" spans="1:25" ht="15.95" customHeight="1">
      <c r="A35" s="116"/>
      <c r="B35" s="59"/>
      <c r="C35" s="50" t="s">
        <v>71</v>
      </c>
      <c r="D35" s="50"/>
      <c r="E35" s="63"/>
      <c r="F35" s="80">
        <v>176</v>
      </c>
      <c r="G35" s="80">
        <v>175</v>
      </c>
      <c r="H35" s="80">
        <v>118</v>
      </c>
      <c r="I35" s="51">
        <v>1009</v>
      </c>
      <c r="J35" s="98"/>
      <c r="K35" s="65">
        <v>0</v>
      </c>
      <c r="L35" s="51">
        <v>0</v>
      </c>
      <c r="M35" s="51">
        <v>0</v>
      </c>
      <c r="N35" s="51">
        <v>0</v>
      </c>
      <c r="O35" s="51">
        <v>0</v>
      </c>
      <c r="P35" s="29"/>
      <c r="Q35" s="29"/>
      <c r="R35" s="29"/>
      <c r="S35" s="29"/>
      <c r="T35" s="30"/>
      <c r="U35" s="30"/>
      <c r="V35" s="29"/>
      <c r="W35" s="29"/>
      <c r="X35" s="30"/>
      <c r="Y35" s="30"/>
    </row>
    <row r="36" spans="1:25" ht="15.95" customHeight="1">
      <c r="A36" s="116"/>
      <c r="B36" s="58" t="s">
        <v>52</v>
      </c>
      <c r="C36" s="50"/>
      <c r="D36" s="50"/>
      <c r="E36" s="63" t="s">
        <v>41</v>
      </c>
      <c r="F36" s="80">
        <f>F37+F38</f>
        <v>429</v>
      </c>
      <c r="G36" s="51">
        <f>G37+G38</f>
        <v>540</v>
      </c>
      <c r="H36" s="80">
        <f>H37+H38</f>
        <v>5</v>
      </c>
      <c r="I36" s="51">
        <f>I37+I38</f>
        <v>4.5999999999999996</v>
      </c>
      <c r="J36" s="98"/>
      <c r="K36" s="51">
        <f>K37+K38</f>
        <v>18</v>
      </c>
      <c r="L36" s="51">
        <v>0</v>
      </c>
      <c r="M36" s="51">
        <v>0</v>
      </c>
      <c r="N36" s="51">
        <v>0</v>
      </c>
      <c r="O36" s="51">
        <v>0</v>
      </c>
      <c r="P36" s="29"/>
      <c r="Q36" s="29"/>
      <c r="R36" s="29"/>
      <c r="S36" s="29"/>
      <c r="T36" s="29"/>
      <c r="U36" s="29"/>
      <c r="V36" s="29"/>
      <c r="W36" s="29"/>
      <c r="X36" s="30"/>
      <c r="Y36" s="30"/>
    </row>
    <row r="37" spans="1:25" ht="15.95" customHeight="1">
      <c r="A37" s="116"/>
      <c r="B37" s="60"/>
      <c r="C37" s="50" t="s">
        <v>72</v>
      </c>
      <c r="D37" s="50"/>
      <c r="E37" s="63"/>
      <c r="F37" s="80">
        <v>266</v>
      </c>
      <c r="G37" s="51">
        <v>424</v>
      </c>
      <c r="H37" s="80">
        <v>1</v>
      </c>
      <c r="I37" s="51">
        <v>0.6</v>
      </c>
      <c r="J37" s="98"/>
      <c r="K37" s="51">
        <v>0</v>
      </c>
      <c r="L37" s="80">
        <v>0</v>
      </c>
      <c r="M37" s="51">
        <v>0</v>
      </c>
      <c r="N37" s="80">
        <v>0</v>
      </c>
      <c r="O37" s="51">
        <v>0</v>
      </c>
      <c r="P37" s="29"/>
      <c r="Q37" s="29"/>
      <c r="R37" s="29"/>
      <c r="S37" s="29"/>
      <c r="T37" s="29"/>
      <c r="U37" s="29"/>
      <c r="V37" s="29"/>
      <c r="W37" s="29"/>
      <c r="X37" s="30"/>
      <c r="Y37" s="30"/>
    </row>
    <row r="38" spans="1:25" ht="15.95" customHeight="1">
      <c r="A38" s="116"/>
      <c r="B38" s="59"/>
      <c r="C38" s="50" t="s">
        <v>73</v>
      </c>
      <c r="D38" s="50"/>
      <c r="E38" s="63"/>
      <c r="F38" s="80">
        <v>163</v>
      </c>
      <c r="G38" s="51">
        <v>116</v>
      </c>
      <c r="H38" s="80">
        <v>4</v>
      </c>
      <c r="I38" s="51">
        <v>4</v>
      </c>
      <c r="J38" s="98"/>
      <c r="K38" s="51">
        <v>18</v>
      </c>
      <c r="L38" s="80">
        <v>0</v>
      </c>
      <c r="M38" s="51">
        <v>0</v>
      </c>
      <c r="N38" s="80">
        <v>0</v>
      </c>
      <c r="O38" s="51">
        <v>0</v>
      </c>
      <c r="P38" s="29"/>
      <c r="Q38" s="29"/>
      <c r="R38" s="30"/>
      <c r="S38" s="30"/>
      <c r="T38" s="29"/>
      <c r="U38" s="29"/>
      <c r="V38" s="29"/>
      <c r="W38" s="29"/>
      <c r="X38" s="30"/>
      <c r="Y38" s="30"/>
    </row>
    <row r="39" spans="1:25" ht="15.95" customHeight="1">
      <c r="A39" s="116"/>
      <c r="B39" s="44" t="s">
        <v>74</v>
      </c>
      <c r="C39" s="44"/>
      <c r="D39" s="44"/>
      <c r="E39" s="63" t="s">
        <v>107</v>
      </c>
      <c r="F39" s="80">
        <f>F32-F36</f>
        <v>1151</v>
      </c>
      <c r="G39" s="51">
        <f>G32-G36</f>
        <v>966</v>
      </c>
      <c r="H39" s="80">
        <f t="shared" ref="H39" si="6">H32-H36</f>
        <v>818</v>
      </c>
      <c r="I39" s="51">
        <f t="shared" ref="I39:O39" si="7">I32-I36</f>
        <v>2020.4</v>
      </c>
      <c r="J39" s="98"/>
      <c r="K39" s="51">
        <f>K32-K36</f>
        <v>161</v>
      </c>
      <c r="L39" s="80">
        <f t="shared" ref="L39:N39" si="8">L32-L36</f>
        <v>0</v>
      </c>
      <c r="M39" s="51">
        <f t="shared" si="7"/>
        <v>0</v>
      </c>
      <c r="N39" s="80">
        <f t="shared" si="8"/>
        <v>0</v>
      </c>
      <c r="O39" s="51">
        <f t="shared" si="7"/>
        <v>0</v>
      </c>
      <c r="P39" s="29"/>
      <c r="Q39" s="29"/>
      <c r="R39" s="29"/>
      <c r="S39" s="29"/>
      <c r="T39" s="29"/>
      <c r="U39" s="29"/>
      <c r="V39" s="29"/>
      <c r="W39" s="29"/>
      <c r="X39" s="30"/>
      <c r="Y39" s="30"/>
    </row>
    <row r="40" spans="1:25" ht="15.95" customHeight="1">
      <c r="A40" s="110" t="s">
        <v>85</v>
      </c>
      <c r="B40" s="58" t="s">
        <v>75</v>
      </c>
      <c r="C40" s="50"/>
      <c r="D40" s="50"/>
      <c r="E40" s="63" t="s">
        <v>43</v>
      </c>
      <c r="F40" s="80">
        <v>3536</v>
      </c>
      <c r="G40" s="51">
        <f>G41</f>
        <v>5520</v>
      </c>
      <c r="H40" s="80">
        <v>0</v>
      </c>
      <c r="I40" s="51">
        <v>0</v>
      </c>
      <c r="J40" s="98"/>
      <c r="K40" s="51">
        <v>0</v>
      </c>
      <c r="L40" s="80">
        <v>79</v>
      </c>
      <c r="M40" s="51">
        <v>90</v>
      </c>
      <c r="N40" s="80">
        <v>33</v>
      </c>
      <c r="O40" s="51">
        <v>33</v>
      </c>
      <c r="P40" s="29"/>
      <c r="Q40" s="29"/>
      <c r="R40" s="29"/>
      <c r="S40" s="29"/>
      <c r="T40" s="30"/>
      <c r="U40" s="30"/>
      <c r="V40" s="30"/>
      <c r="W40" s="30"/>
      <c r="X40" s="29"/>
      <c r="Y40" s="29"/>
    </row>
    <row r="41" spans="1:25" ht="15.95" customHeight="1">
      <c r="A41" s="111"/>
      <c r="B41" s="59"/>
      <c r="C41" s="50" t="s">
        <v>76</v>
      </c>
      <c r="D41" s="50"/>
      <c r="E41" s="63"/>
      <c r="F41" s="86">
        <v>3536</v>
      </c>
      <c r="G41" s="65">
        <v>5520</v>
      </c>
      <c r="H41" s="86">
        <v>0</v>
      </c>
      <c r="I41" s="65">
        <v>0</v>
      </c>
      <c r="J41" s="98"/>
      <c r="K41" s="51">
        <v>0</v>
      </c>
      <c r="L41" s="80">
        <v>0</v>
      </c>
      <c r="M41" s="51">
        <v>0</v>
      </c>
      <c r="N41" s="80">
        <v>0</v>
      </c>
      <c r="O41" s="51">
        <v>0</v>
      </c>
      <c r="P41" s="30"/>
      <c r="Q41" s="30"/>
      <c r="R41" s="30"/>
      <c r="S41" s="30"/>
      <c r="T41" s="30"/>
      <c r="U41" s="30"/>
      <c r="V41" s="30"/>
      <c r="W41" s="30"/>
      <c r="X41" s="29"/>
      <c r="Y41" s="29"/>
    </row>
    <row r="42" spans="1:25" ht="15.95" customHeight="1">
      <c r="A42" s="111"/>
      <c r="B42" s="58" t="s">
        <v>63</v>
      </c>
      <c r="C42" s="50"/>
      <c r="D42" s="50"/>
      <c r="E42" s="63" t="s">
        <v>44</v>
      </c>
      <c r="F42" s="80">
        <f>3646+603</f>
        <v>4249</v>
      </c>
      <c r="G42" s="80">
        <v>6984</v>
      </c>
      <c r="H42" s="80">
        <v>819</v>
      </c>
      <c r="I42" s="51">
        <f>2018+3</f>
        <v>2021</v>
      </c>
      <c r="J42" s="98"/>
      <c r="K42" s="51">
        <v>0</v>
      </c>
      <c r="L42" s="80">
        <v>79</v>
      </c>
      <c r="M42" s="51">
        <v>90</v>
      </c>
      <c r="N42" s="80">
        <v>33</v>
      </c>
      <c r="O42" s="51">
        <v>33</v>
      </c>
      <c r="P42" s="29"/>
      <c r="Q42" s="29"/>
      <c r="R42" s="29"/>
      <c r="S42" s="29"/>
      <c r="T42" s="30"/>
      <c r="U42" s="30"/>
      <c r="V42" s="29"/>
      <c r="W42" s="29"/>
      <c r="X42" s="29"/>
      <c r="Y42" s="29"/>
    </row>
    <row r="43" spans="1:25" ht="15.95" customHeight="1">
      <c r="A43" s="111"/>
      <c r="B43" s="59"/>
      <c r="C43" s="50" t="s">
        <v>77</v>
      </c>
      <c r="D43" s="50"/>
      <c r="E43" s="63"/>
      <c r="F43" s="80">
        <v>603</v>
      </c>
      <c r="G43" s="51">
        <v>593</v>
      </c>
      <c r="H43" s="80">
        <v>815</v>
      </c>
      <c r="I43" s="51">
        <v>2018</v>
      </c>
      <c r="J43" s="98"/>
      <c r="K43" s="65">
        <v>0</v>
      </c>
      <c r="L43" s="80">
        <v>74</v>
      </c>
      <c r="M43" s="51">
        <v>83</v>
      </c>
      <c r="N43" s="80">
        <v>31</v>
      </c>
      <c r="O43" s="51">
        <v>31</v>
      </c>
      <c r="P43" s="29"/>
      <c r="Q43" s="29"/>
      <c r="R43" s="30"/>
      <c r="S43" s="29"/>
      <c r="T43" s="30"/>
      <c r="U43" s="30"/>
      <c r="V43" s="29"/>
      <c r="W43" s="29"/>
      <c r="X43" s="30"/>
      <c r="Y43" s="30"/>
    </row>
    <row r="44" spans="1:25" ht="15.95" customHeight="1">
      <c r="A44" s="111"/>
      <c r="B44" s="50" t="s">
        <v>74</v>
      </c>
      <c r="C44" s="50"/>
      <c r="D44" s="50"/>
      <c r="E44" s="63" t="s">
        <v>108</v>
      </c>
      <c r="F44" s="86">
        <f>F40-F42</f>
        <v>-713</v>
      </c>
      <c r="G44" s="65">
        <f>G40-G42</f>
        <v>-1464</v>
      </c>
      <c r="H44" s="86">
        <f t="shared" ref="H44" si="9">H40-H42</f>
        <v>-819</v>
      </c>
      <c r="I44" s="65">
        <f>I40-I42</f>
        <v>-2021</v>
      </c>
      <c r="J44" s="98"/>
      <c r="K44" s="65">
        <f t="shared" ref="K44:O44" si="10">K40-K42</f>
        <v>0</v>
      </c>
      <c r="L44" s="86">
        <f t="shared" si="10"/>
        <v>0</v>
      </c>
      <c r="M44" s="65">
        <f>M40-M42</f>
        <v>0</v>
      </c>
      <c r="N44" s="86">
        <f t="shared" ref="N44" si="11">N40-N42</f>
        <v>0</v>
      </c>
      <c r="O44" s="65">
        <f t="shared" si="10"/>
        <v>0</v>
      </c>
      <c r="P44" s="30"/>
      <c r="Q44" s="30"/>
      <c r="R44" s="29"/>
      <c r="S44" s="29"/>
      <c r="T44" s="30"/>
      <c r="U44" s="30"/>
      <c r="V44" s="29"/>
      <c r="W44" s="29"/>
      <c r="X44" s="29"/>
      <c r="Y44" s="29"/>
    </row>
    <row r="45" spans="1:25" ht="15.95" customHeight="1">
      <c r="A45" s="110" t="s">
        <v>86</v>
      </c>
      <c r="B45" s="44" t="s">
        <v>78</v>
      </c>
      <c r="C45" s="44"/>
      <c r="D45" s="44"/>
      <c r="E45" s="63" t="s">
        <v>109</v>
      </c>
      <c r="F45" s="80">
        <f>F39+F44</f>
        <v>438</v>
      </c>
      <c r="G45" s="51">
        <f>G39+G44</f>
        <v>-498</v>
      </c>
      <c r="H45" s="80">
        <f>H39+H44</f>
        <v>-1</v>
      </c>
      <c r="I45" s="51">
        <f t="shared" ref="I45:O45" si="12">I39+I44</f>
        <v>-0.59999999999990905</v>
      </c>
      <c r="J45" s="98"/>
      <c r="K45" s="51">
        <f t="shared" si="12"/>
        <v>161</v>
      </c>
      <c r="L45" s="80">
        <f t="shared" si="12"/>
        <v>0</v>
      </c>
      <c r="M45" s="51">
        <f t="shared" si="12"/>
        <v>0</v>
      </c>
      <c r="N45" s="80">
        <f t="shared" si="12"/>
        <v>0</v>
      </c>
      <c r="O45" s="51">
        <f t="shared" si="12"/>
        <v>0</v>
      </c>
      <c r="P45" s="29"/>
      <c r="Q45" s="29"/>
      <c r="R45" s="29"/>
      <c r="S45" s="29"/>
      <c r="T45" s="29"/>
      <c r="U45" s="29"/>
      <c r="V45" s="29"/>
      <c r="W45" s="29"/>
      <c r="X45" s="29"/>
      <c r="Y45" s="29"/>
    </row>
    <row r="46" spans="1:25" ht="15.95" customHeight="1">
      <c r="A46" s="111"/>
      <c r="B46" s="50" t="s">
        <v>79</v>
      </c>
      <c r="C46" s="50"/>
      <c r="D46" s="50"/>
      <c r="E46" s="50"/>
      <c r="F46" s="86">
        <v>364</v>
      </c>
      <c r="G46" s="65">
        <v>90</v>
      </c>
      <c r="H46" s="86"/>
      <c r="I46" s="65">
        <v>0</v>
      </c>
      <c r="J46" s="98"/>
      <c r="K46" s="65">
        <v>161</v>
      </c>
      <c r="L46" s="51">
        <v>0</v>
      </c>
      <c r="M46" s="51">
        <v>0</v>
      </c>
      <c r="N46" s="86">
        <v>0</v>
      </c>
      <c r="O46" s="51">
        <v>0</v>
      </c>
      <c r="P46" s="30"/>
      <c r="Q46" s="30"/>
      <c r="R46" s="30"/>
      <c r="S46" s="30"/>
      <c r="T46" s="30"/>
      <c r="U46" s="30"/>
      <c r="V46" s="30"/>
      <c r="W46" s="30"/>
      <c r="X46" s="30"/>
      <c r="Y46" s="30"/>
    </row>
    <row r="47" spans="1:25" ht="15.95" customHeight="1">
      <c r="A47" s="111"/>
      <c r="B47" s="50" t="s">
        <v>80</v>
      </c>
      <c r="C47" s="50"/>
      <c r="D47" s="50"/>
      <c r="E47" s="50"/>
      <c r="F47" s="80"/>
      <c r="G47" s="51">
        <v>0</v>
      </c>
      <c r="H47" s="80"/>
      <c r="I47" s="51">
        <v>0</v>
      </c>
      <c r="J47" s="98"/>
      <c r="K47" s="51">
        <v>0</v>
      </c>
      <c r="L47" s="51">
        <v>0</v>
      </c>
      <c r="M47" s="51">
        <v>0</v>
      </c>
      <c r="N47" s="80">
        <v>0</v>
      </c>
      <c r="O47" s="51">
        <v>0</v>
      </c>
      <c r="P47" s="29"/>
      <c r="Q47" s="29"/>
      <c r="R47" s="29"/>
      <c r="S47" s="29"/>
      <c r="T47" s="29"/>
      <c r="U47" s="29"/>
      <c r="V47" s="29"/>
      <c r="W47" s="29"/>
      <c r="X47" s="29"/>
      <c r="Y47" s="29"/>
    </row>
    <row r="48" spans="1:25" ht="15.95" customHeight="1">
      <c r="A48" s="111"/>
      <c r="B48" s="50" t="s">
        <v>81</v>
      </c>
      <c r="C48" s="50"/>
      <c r="D48" s="50"/>
      <c r="E48" s="50"/>
      <c r="F48" s="80"/>
      <c r="G48" s="51">
        <v>0</v>
      </c>
      <c r="H48" s="80"/>
      <c r="I48" s="51">
        <v>0</v>
      </c>
      <c r="J48" s="99"/>
      <c r="K48" s="51">
        <v>0</v>
      </c>
      <c r="L48" s="51">
        <v>0</v>
      </c>
      <c r="M48" s="51">
        <v>0</v>
      </c>
      <c r="N48" s="80">
        <v>0</v>
      </c>
      <c r="O48" s="51">
        <v>0</v>
      </c>
      <c r="P48" s="29"/>
      <c r="Q48" s="29"/>
      <c r="R48" s="29"/>
      <c r="S48" s="29"/>
      <c r="T48" s="29"/>
      <c r="U48" s="29"/>
      <c r="V48" s="29"/>
      <c r="W48" s="29"/>
      <c r="X48" s="29"/>
      <c r="Y48" s="29"/>
    </row>
    <row r="49" spans="1:1" ht="15.95" customHeight="1">
      <c r="A49" s="8" t="s">
        <v>110</v>
      </c>
    </row>
    <row r="50" spans="1:1" ht="15.95" customHeight="1">
      <c r="A50" s="8"/>
    </row>
  </sheetData>
  <mergeCells count="29">
    <mergeCell ref="A45:A48"/>
    <mergeCell ref="A6:E7"/>
    <mergeCell ref="A30:E31"/>
    <mergeCell ref="A8:A18"/>
    <mergeCell ref="A19:A27"/>
    <mergeCell ref="E25:E26"/>
    <mergeCell ref="A32:A39"/>
    <mergeCell ref="A40:A44"/>
    <mergeCell ref="F30:G30"/>
    <mergeCell ref="H30:I30"/>
    <mergeCell ref="J30:K30"/>
    <mergeCell ref="L30:M30"/>
    <mergeCell ref="F6:G6"/>
    <mergeCell ref="H6:I6"/>
    <mergeCell ref="J25:J26"/>
    <mergeCell ref="K25:K26"/>
    <mergeCell ref="F25:F26"/>
    <mergeCell ref="G25:G26"/>
    <mergeCell ref="H25:H26"/>
    <mergeCell ref="I25:I26"/>
    <mergeCell ref="J32:J48"/>
    <mergeCell ref="N25:N26"/>
    <mergeCell ref="O25:O26"/>
    <mergeCell ref="N6:O6"/>
    <mergeCell ref="L6:M6"/>
    <mergeCell ref="J6:K6"/>
    <mergeCell ref="L25:L26"/>
    <mergeCell ref="M25:M26"/>
    <mergeCell ref="N30:O30"/>
  </mergeCells>
  <phoneticPr fontId="9"/>
  <printOptions horizontalCentered="1" gridLinesSet="0"/>
  <pageMargins left="0.78740157480314965" right="0.27" top="0.38" bottom="0.34" header="0.19685039370078741" footer="0.19685039370078741"/>
  <pageSetup paperSize="9" scale="72" orientation="landscape" r:id="rId1"/>
  <headerFooter alignWithMargins="0">
    <oddHeader>&amp;R&amp;"明朝,斜体"&amp;9都道府県－2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7"/>
  <sheetViews>
    <sheetView view="pageBreakPreview" zoomScaleNormal="100" zoomScaleSheetLayoutView="100" workbookViewId="0">
      <pane xSplit="5" ySplit="8" topLeftCell="F29" activePane="bottomRight" state="frozen"/>
      <selection activeCell="L8" sqref="L8"/>
      <selection pane="topRight" activeCell="L8" sqref="L8"/>
      <selection pane="bottomLeft" activeCell="L8" sqref="L8"/>
      <selection pane="bottomRight" activeCell="H43" sqref="H43"/>
    </sheetView>
  </sheetViews>
  <sheetFormatPr defaultColWidth="9" defaultRowHeight="13.5"/>
  <cols>
    <col min="1" max="2" width="3.625" style="2" customWidth="1"/>
    <col min="3" max="4" width="1.625" style="2" customWidth="1"/>
    <col min="5" max="5" width="32.625" style="2" customWidth="1"/>
    <col min="6" max="6" width="15.625" style="2" customWidth="1"/>
    <col min="7" max="7" width="10.625" style="2" customWidth="1"/>
    <col min="8" max="8" width="15.625" style="2" customWidth="1"/>
    <col min="9" max="9" width="10.625" style="2" customWidth="1"/>
    <col min="10" max="11" width="9" style="2"/>
    <col min="12" max="12" width="9.875" style="2" customWidth="1"/>
    <col min="13" max="16384" width="9" style="2"/>
  </cols>
  <sheetData>
    <row r="1" spans="1:9" ht="33.950000000000003" customHeight="1">
      <c r="A1" s="16" t="s">
        <v>0</v>
      </c>
      <c r="B1" s="16"/>
      <c r="C1" s="16"/>
      <c r="D1" s="16"/>
      <c r="E1" s="83" t="s">
        <v>251</v>
      </c>
      <c r="F1" s="1"/>
    </row>
    <row r="3" spans="1:9" ht="14.25">
      <c r="A3" s="10" t="s">
        <v>111</v>
      </c>
    </row>
    <row r="5" spans="1:9">
      <c r="A5" s="17" t="s">
        <v>244</v>
      </c>
      <c r="B5" s="17"/>
      <c r="C5" s="17"/>
      <c r="D5" s="17"/>
      <c r="E5" s="17"/>
    </row>
    <row r="6" spans="1:9" ht="14.25">
      <c r="A6" s="3"/>
      <c r="H6" s="4"/>
      <c r="I6" s="9" t="s">
        <v>1</v>
      </c>
    </row>
    <row r="7" spans="1:9" ht="27" customHeight="1">
      <c r="A7" s="5"/>
      <c r="B7" s="6"/>
      <c r="C7" s="6"/>
      <c r="D7" s="6"/>
      <c r="E7" s="56"/>
      <c r="F7" s="45" t="s">
        <v>235</v>
      </c>
      <c r="G7" s="45"/>
      <c r="H7" s="45" t="s">
        <v>245</v>
      </c>
      <c r="I7" s="66" t="s">
        <v>21</v>
      </c>
    </row>
    <row r="8" spans="1:9" ht="17.100000000000001" customHeight="1">
      <c r="A8" s="18"/>
      <c r="B8" s="19"/>
      <c r="C8" s="19"/>
      <c r="D8" s="19"/>
      <c r="E8" s="57"/>
      <c r="F8" s="48" t="s">
        <v>234</v>
      </c>
      <c r="G8" s="48" t="s">
        <v>2</v>
      </c>
      <c r="H8" s="48" t="s">
        <v>234</v>
      </c>
      <c r="I8" s="49"/>
    </row>
    <row r="9" spans="1:9" ht="18" customHeight="1">
      <c r="A9" s="93" t="s">
        <v>87</v>
      </c>
      <c r="B9" s="93" t="s">
        <v>89</v>
      </c>
      <c r="C9" s="58" t="s">
        <v>3</v>
      </c>
      <c r="D9" s="50"/>
      <c r="E9" s="50"/>
      <c r="F9" s="51">
        <v>154043</v>
      </c>
      <c r="G9" s="52">
        <f>F9/$F$27*100</f>
        <v>21.687277908240553</v>
      </c>
      <c r="H9" s="51">
        <v>155940</v>
      </c>
      <c r="I9" s="52">
        <f t="shared" ref="I9:I45" si="0">(F9/H9-1)*100</f>
        <v>-1.2164935231499308</v>
      </c>
    </row>
    <row r="10" spans="1:9" ht="18" customHeight="1">
      <c r="A10" s="93"/>
      <c r="B10" s="93"/>
      <c r="C10" s="60"/>
      <c r="D10" s="58" t="s">
        <v>22</v>
      </c>
      <c r="E10" s="50"/>
      <c r="F10" s="51">
        <v>39432</v>
      </c>
      <c r="G10" s="52">
        <f t="shared" ref="G10:G27" si="1">F10/$F$27*100</f>
        <v>5.5515196567045662</v>
      </c>
      <c r="H10" s="51">
        <v>38054</v>
      </c>
      <c r="I10" s="52">
        <f t="shared" si="0"/>
        <v>3.6211699164345301</v>
      </c>
    </row>
    <row r="11" spans="1:9" ht="18" customHeight="1">
      <c r="A11" s="93"/>
      <c r="B11" s="93"/>
      <c r="C11" s="60"/>
      <c r="D11" s="60"/>
      <c r="E11" s="44" t="s">
        <v>23</v>
      </c>
      <c r="F11" s="51">
        <v>33355</v>
      </c>
      <c r="G11" s="52">
        <f t="shared" si="1"/>
        <v>4.6959560293513096</v>
      </c>
      <c r="H11" s="51">
        <v>32503</v>
      </c>
      <c r="I11" s="52">
        <f t="shared" si="0"/>
        <v>2.6212964957080809</v>
      </c>
    </row>
    <row r="12" spans="1:9" ht="18" customHeight="1">
      <c r="A12" s="93"/>
      <c r="B12" s="93"/>
      <c r="C12" s="60"/>
      <c r="D12" s="60"/>
      <c r="E12" s="44" t="s">
        <v>24</v>
      </c>
      <c r="F12" s="51">
        <v>1500</v>
      </c>
      <c r="G12" s="52">
        <f t="shared" si="1"/>
        <v>0.21118075383081886</v>
      </c>
      <c r="H12" s="51">
        <v>1503</v>
      </c>
      <c r="I12" s="52">
        <f t="shared" si="0"/>
        <v>-0.19960079840319889</v>
      </c>
    </row>
    <row r="13" spans="1:9" ht="18" customHeight="1">
      <c r="A13" s="93"/>
      <c r="B13" s="93"/>
      <c r="C13" s="60"/>
      <c r="D13" s="59"/>
      <c r="E13" s="44" t="s">
        <v>25</v>
      </c>
      <c r="F13" s="51">
        <v>71</v>
      </c>
      <c r="G13" s="52">
        <f t="shared" si="1"/>
        <v>9.9958890146587612E-3</v>
      </c>
      <c r="H13" s="51">
        <v>78</v>
      </c>
      <c r="I13" s="52">
        <f t="shared" si="0"/>
        <v>-8.9743589743589762</v>
      </c>
    </row>
    <row r="14" spans="1:9" ht="18" customHeight="1">
      <c r="A14" s="93"/>
      <c r="B14" s="93"/>
      <c r="C14" s="60"/>
      <c r="D14" s="58" t="s">
        <v>26</v>
      </c>
      <c r="E14" s="50"/>
      <c r="F14" s="51">
        <v>30600</v>
      </c>
      <c r="G14" s="52">
        <f t="shared" si="1"/>
        <v>4.3080873781487048</v>
      </c>
      <c r="H14" s="51">
        <v>30463</v>
      </c>
      <c r="I14" s="52">
        <f t="shared" si="0"/>
        <v>0.44972589698979437</v>
      </c>
    </row>
    <row r="15" spans="1:9" ht="18" customHeight="1">
      <c r="A15" s="93"/>
      <c r="B15" s="93"/>
      <c r="C15" s="60"/>
      <c r="D15" s="60"/>
      <c r="E15" s="44" t="s">
        <v>27</v>
      </c>
      <c r="F15" s="51">
        <v>1178</v>
      </c>
      <c r="G15" s="52">
        <f t="shared" si="1"/>
        <v>0.1658472853418031</v>
      </c>
      <c r="H15" s="51">
        <v>1173</v>
      </c>
      <c r="I15" s="52">
        <f t="shared" si="0"/>
        <v>0.42625745950555238</v>
      </c>
    </row>
    <row r="16" spans="1:9" ht="18" customHeight="1">
      <c r="A16" s="93"/>
      <c r="B16" s="93"/>
      <c r="C16" s="60"/>
      <c r="D16" s="59"/>
      <c r="E16" s="44" t="s">
        <v>28</v>
      </c>
      <c r="F16" s="51">
        <v>29422</v>
      </c>
      <c r="G16" s="52">
        <f t="shared" si="1"/>
        <v>4.1422400928069019</v>
      </c>
      <c r="H16" s="51">
        <v>29290</v>
      </c>
      <c r="I16" s="52">
        <f t="shared" si="0"/>
        <v>0.45066575623080585</v>
      </c>
    </row>
    <row r="17" spans="1:9" ht="18" customHeight="1">
      <c r="A17" s="93"/>
      <c r="B17" s="93"/>
      <c r="C17" s="60"/>
      <c r="D17" s="94" t="s">
        <v>29</v>
      </c>
      <c r="E17" s="95"/>
      <c r="F17" s="51">
        <v>55218</v>
      </c>
      <c r="G17" s="52">
        <f t="shared" si="1"/>
        <v>7.7739859100201052</v>
      </c>
      <c r="H17" s="51">
        <v>47245</v>
      </c>
      <c r="I17" s="52">
        <f t="shared" si="0"/>
        <v>16.875859879352319</v>
      </c>
    </row>
    <row r="18" spans="1:9" ht="18" customHeight="1">
      <c r="A18" s="93"/>
      <c r="B18" s="93"/>
      <c r="C18" s="60"/>
      <c r="D18" s="94" t="s">
        <v>93</v>
      </c>
      <c r="E18" s="96"/>
      <c r="F18" s="51">
        <v>2679</v>
      </c>
      <c r="G18" s="52">
        <f t="shared" si="1"/>
        <v>0.37716882634184251</v>
      </c>
      <c r="H18" s="51">
        <v>2706</v>
      </c>
      <c r="I18" s="52">
        <f t="shared" si="0"/>
        <v>-0.99778270509978118</v>
      </c>
    </row>
    <row r="19" spans="1:9" ht="18" customHeight="1">
      <c r="A19" s="93"/>
      <c r="B19" s="93"/>
      <c r="C19" s="59"/>
      <c r="D19" s="94" t="s">
        <v>94</v>
      </c>
      <c r="E19" s="96"/>
      <c r="F19" s="51">
        <v>0</v>
      </c>
      <c r="G19" s="52">
        <f t="shared" si="1"/>
        <v>0</v>
      </c>
      <c r="H19" s="51">
        <v>0</v>
      </c>
      <c r="I19" s="52" t="e">
        <f t="shared" si="0"/>
        <v>#DIV/0!</v>
      </c>
    </row>
    <row r="20" spans="1:9" ht="18" customHeight="1">
      <c r="A20" s="93"/>
      <c r="B20" s="93"/>
      <c r="C20" s="50" t="s">
        <v>4</v>
      </c>
      <c r="D20" s="50"/>
      <c r="E20" s="50"/>
      <c r="F20" s="51">
        <v>23859</v>
      </c>
      <c r="G20" s="52">
        <f t="shared" si="1"/>
        <v>3.3590410704330047</v>
      </c>
      <c r="H20" s="51">
        <v>23758</v>
      </c>
      <c r="I20" s="52">
        <f t="shared" si="0"/>
        <v>0.425119959592557</v>
      </c>
    </row>
    <row r="21" spans="1:9" ht="18" customHeight="1">
      <c r="A21" s="93"/>
      <c r="B21" s="93"/>
      <c r="C21" s="50" t="s">
        <v>5</v>
      </c>
      <c r="D21" s="50"/>
      <c r="E21" s="50"/>
      <c r="F21" s="51">
        <v>188678</v>
      </c>
      <c r="G21" s="52">
        <f t="shared" si="1"/>
        <v>26.563441514194164</v>
      </c>
      <c r="H21" s="51">
        <v>187802</v>
      </c>
      <c r="I21" s="52">
        <f t="shared" si="0"/>
        <v>0.46644870661654014</v>
      </c>
    </row>
    <row r="22" spans="1:9" ht="18" customHeight="1">
      <c r="A22" s="93"/>
      <c r="B22" s="93"/>
      <c r="C22" s="50" t="s">
        <v>30</v>
      </c>
      <c r="D22" s="50"/>
      <c r="E22" s="50"/>
      <c r="F22" s="51">
        <v>7035</v>
      </c>
      <c r="G22" s="52">
        <f t="shared" si="1"/>
        <v>0.99043773546654057</v>
      </c>
      <c r="H22" s="51">
        <v>7157</v>
      </c>
      <c r="I22" s="52">
        <f>(F22/H22-1)*100</f>
        <v>-1.7046248428112309</v>
      </c>
    </row>
    <row r="23" spans="1:9" ht="18" customHeight="1">
      <c r="A23" s="93"/>
      <c r="B23" s="93"/>
      <c r="C23" s="50" t="s">
        <v>6</v>
      </c>
      <c r="D23" s="50"/>
      <c r="E23" s="50"/>
      <c r="F23" s="51">
        <v>129570</v>
      </c>
      <c r="G23" s="52">
        <f t="shared" si="1"/>
        <v>18.241793515906135</v>
      </c>
      <c r="H23" s="51">
        <v>166915</v>
      </c>
      <c r="I23" s="52">
        <f t="shared" si="0"/>
        <v>-22.373663241769759</v>
      </c>
    </row>
    <row r="24" spans="1:9" ht="18" customHeight="1">
      <c r="A24" s="93"/>
      <c r="B24" s="93"/>
      <c r="C24" s="50" t="s">
        <v>31</v>
      </c>
      <c r="D24" s="50"/>
      <c r="E24" s="50"/>
      <c r="F24" s="51">
        <v>1851</v>
      </c>
      <c r="G24" s="52">
        <f t="shared" si="1"/>
        <v>0.26059705022723051</v>
      </c>
      <c r="H24" s="51">
        <v>1901</v>
      </c>
      <c r="I24" s="52">
        <f t="shared" si="0"/>
        <v>-2.6301946344029492</v>
      </c>
    </row>
    <row r="25" spans="1:9" ht="18" customHeight="1">
      <c r="A25" s="93"/>
      <c r="B25" s="93"/>
      <c r="C25" s="50" t="s">
        <v>7</v>
      </c>
      <c r="D25" s="50"/>
      <c r="E25" s="50"/>
      <c r="F25" s="51">
        <v>67580</v>
      </c>
      <c r="G25" s="52">
        <f t="shared" si="1"/>
        <v>9.5143968959244933</v>
      </c>
      <c r="H25" s="51">
        <v>66662</v>
      </c>
      <c r="I25" s="52">
        <f t="shared" si="0"/>
        <v>1.3770963967477678</v>
      </c>
    </row>
    <row r="26" spans="1:9" ht="18" customHeight="1">
      <c r="A26" s="93"/>
      <c r="B26" s="93"/>
      <c r="C26" s="50" t="s">
        <v>8</v>
      </c>
      <c r="D26" s="50"/>
      <c r="E26" s="50"/>
      <c r="F26" s="51">
        <v>137676</v>
      </c>
      <c r="G26" s="52">
        <f t="shared" si="1"/>
        <v>19.38301430960788</v>
      </c>
      <c r="H26" s="51">
        <v>126168</v>
      </c>
      <c r="I26" s="52">
        <f t="shared" si="0"/>
        <v>9.1211717709720475</v>
      </c>
    </row>
    <row r="27" spans="1:9" ht="18" customHeight="1">
      <c r="A27" s="93"/>
      <c r="B27" s="93"/>
      <c r="C27" s="50" t="s">
        <v>9</v>
      </c>
      <c r="D27" s="50"/>
      <c r="E27" s="50"/>
      <c r="F27" s="51">
        <v>710292</v>
      </c>
      <c r="G27" s="52">
        <f t="shared" si="1"/>
        <v>100</v>
      </c>
      <c r="H27" s="51">
        <f>SUM(H9,H20:H26)</f>
        <v>736303</v>
      </c>
      <c r="I27" s="52">
        <f t="shared" si="0"/>
        <v>-3.5326489230656399</v>
      </c>
    </row>
    <row r="28" spans="1:9" ht="18" customHeight="1">
      <c r="A28" s="93"/>
      <c r="B28" s="93" t="s">
        <v>88</v>
      </c>
      <c r="C28" s="58" t="s">
        <v>10</v>
      </c>
      <c r="D28" s="50"/>
      <c r="E28" s="50"/>
      <c r="F28" s="51">
        <v>235969</v>
      </c>
      <c r="G28" s="52">
        <f t="shared" ref="G28:G45" si="2">F28/$F$45*100</f>
        <v>34.868590207731799</v>
      </c>
      <c r="H28" s="51">
        <v>241893</v>
      </c>
      <c r="I28" s="52">
        <f t="shared" si="0"/>
        <v>-2.4490167140016506</v>
      </c>
    </row>
    <row r="29" spans="1:9" ht="18" customHeight="1">
      <c r="A29" s="93"/>
      <c r="B29" s="93"/>
      <c r="C29" s="60"/>
      <c r="D29" s="50" t="s">
        <v>11</v>
      </c>
      <c r="E29" s="50"/>
      <c r="F29" s="51">
        <v>142748</v>
      </c>
      <c r="G29" s="52">
        <f t="shared" si="2"/>
        <v>21.093539892838884</v>
      </c>
      <c r="H29" s="51">
        <v>148867</v>
      </c>
      <c r="I29" s="52">
        <f t="shared" si="0"/>
        <v>-4.110380406671732</v>
      </c>
    </row>
    <row r="30" spans="1:9" ht="18" customHeight="1">
      <c r="A30" s="93"/>
      <c r="B30" s="93"/>
      <c r="C30" s="60"/>
      <c r="D30" s="50" t="s">
        <v>32</v>
      </c>
      <c r="E30" s="50"/>
      <c r="F30" s="51">
        <v>14173</v>
      </c>
      <c r="G30" s="52">
        <f t="shared" si="2"/>
        <v>2.0943112400958719</v>
      </c>
      <c r="H30" s="51">
        <v>14984</v>
      </c>
      <c r="I30" s="52">
        <f t="shared" si="0"/>
        <v>-5.4124399359316566</v>
      </c>
    </row>
    <row r="31" spans="1:9" ht="18" customHeight="1">
      <c r="A31" s="93"/>
      <c r="B31" s="93"/>
      <c r="C31" s="59"/>
      <c r="D31" s="50" t="s">
        <v>12</v>
      </c>
      <c r="E31" s="50"/>
      <c r="F31" s="51">
        <v>79048</v>
      </c>
      <c r="G31" s="52">
        <f t="shared" si="2"/>
        <v>11.680739074797041</v>
      </c>
      <c r="H31" s="51">
        <v>78042</v>
      </c>
      <c r="I31" s="52">
        <f t="shared" si="0"/>
        <v>1.2890494861741209</v>
      </c>
    </row>
    <row r="32" spans="1:9" ht="18" customHeight="1">
      <c r="A32" s="93"/>
      <c r="B32" s="93"/>
      <c r="C32" s="58" t="s">
        <v>13</v>
      </c>
      <c r="D32" s="50"/>
      <c r="E32" s="50"/>
      <c r="F32" s="51">
        <v>279368</v>
      </c>
      <c r="G32" s="52">
        <f t="shared" si="2"/>
        <v>41.281559480921715</v>
      </c>
      <c r="H32" s="51">
        <f>301629+1</f>
        <v>301630</v>
      </c>
      <c r="I32" s="52">
        <f t="shared" si="0"/>
        <v>-7.3805655936080683</v>
      </c>
    </row>
    <row r="33" spans="1:9" ht="18" customHeight="1">
      <c r="A33" s="93"/>
      <c r="B33" s="93"/>
      <c r="C33" s="60"/>
      <c r="D33" s="50" t="s">
        <v>14</v>
      </c>
      <c r="E33" s="50"/>
      <c r="F33" s="51">
        <v>26142</v>
      </c>
      <c r="G33" s="52">
        <f t="shared" si="2"/>
        <v>3.8629425272409708</v>
      </c>
      <c r="H33" s="51">
        <v>47221</v>
      </c>
      <c r="I33" s="52">
        <f t="shared" si="0"/>
        <v>-44.639037716270302</v>
      </c>
    </row>
    <row r="34" spans="1:9" ht="18" customHeight="1">
      <c r="A34" s="93"/>
      <c r="B34" s="93"/>
      <c r="C34" s="60"/>
      <c r="D34" s="50" t="s">
        <v>33</v>
      </c>
      <c r="E34" s="50"/>
      <c r="F34" s="51">
        <v>4761</v>
      </c>
      <c r="G34" s="52">
        <f t="shared" si="2"/>
        <v>0.70352189473621995</v>
      </c>
      <c r="H34" s="51">
        <v>3880</v>
      </c>
      <c r="I34" s="52">
        <f t="shared" si="0"/>
        <v>22.706185567010316</v>
      </c>
    </row>
    <row r="35" spans="1:9" ht="18" customHeight="1">
      <c r="A35" s="93"/>
      <c r="B35" s="93"/>
      <c r="C35" s="60"/>
      <c r="D35" s="50" t="s">
        <v>34</v>
      </c>
      <c r="E35" s="50"/>
      <c r="F35" s="51">
        <v>153803</v>
      </c>
      <c r="G35" s="52">
        <f t="shared" si="2"/>
        <v>22.727111526174088</v>
      </c>
      <c r="H35" s="51">
        <v>164903</v>
      </c>
      <c r="I35" s="52">
        <f t="shared" si="0"/>
        <v>-6.7312298745322963</v>
      </c>
    </row>
    <row r="36" spans="1:9" ht="18" customHeight="1">
      <c r="A36" s="93"/>
      <c r="B36" s="93"/>
      <c r="C36" s="60"/>
      <c r="D36" s="50" t="s">
        <v>35</v>
      </c>
      <c r="E36" s="50"/>
      <c r="F36" s="51">
        <v>6949</v>
      </c>
      <c r="G36" s="52">
        <f t="shared" si="2"/>
        <v>1.0268375649069506</v>
      </c>
      <c r="H36" s="51">
        <v>6855</v>
      </c>
      <c r="I36" s="52">
        <f t="shared" si="0"/>
        <v>1.3712618526622977</v>
      </c>
    </row>
    <row r="37" spans="1:9" ht="18" customHeight="1">
      <c r="A37" s="93"/>
      <c r="B37" s="93"/>
      <c r="C37" s="60"/>
      <c r="D37" s="50" t="s">
        <v>15</v>
      </c>
      <c r="E37" s="50"/>
      <c r="F37" s="51">
        <v>19746</v>
      </c>
      <c r="G37" s="52">
        <f t="shared" si="2"/>
        <v>2.9178204859192185</v>
      </c>
      <c r="H37" s="51">
        <v>9711</v>
      </c>
      <c r="I37" s="52">
        <f t="shared" si="0"/>
        <v>103.33642261353107</v>
      </c>
    </row>
    <row r="38" spans="1:9" ht="18" customHeight="1">
      <c r="A38" s="93"/>
      <c r="B38" s="93"/>
      <c r="C38" s="59"/>
      <c r="D38" s="50" t="s">
        <v>36</v>
      </c>
      <c r="E38" s="50"/>
      <c r="F38" s="51">
        <v>67966</v>
      </c>
      <c r="G38" s="52">
        <f t="shared" si="2"/>
        <v>10.043177714270515</v>
      </c>
      <c r="H38" s="51">
        <v>69060</v>
      </c>
      <c r="I38" s="52">
        <f t="shared" si="0"/>
        <v>-1.5841297422531153</v>
      </c>
    </row>
    <row r="39" spans="1:9" ht="18" customHeight="1">
      <c r="A39" s="93"/>
      <c r="B39" s="93"/>
      <c r="C39" s="58" t="s">
        <v>16</v>
      </c>
      <c r="D39" s="50"/>
      <c r="E39" s="50"/>
      <c r="F39" s="51">
        <v>161401</v>
      </c>
      <c r="G39" s="52">
        <f t="shared" si="2"/>
        <v>23.849850311346486</v>
      </c>
      <c r="H39" s="51">
        <v>155874</v>
      </c>
      <c r="I39" s="52">
        <f t="shared" si="0"/>
        <v>3.5458126435454318</v>
      </c>
    </row>
    <row r="40" spans="1:9" ht="18" customHeight="1">
      <c r="A40" s="93"/>
      <c r="B40" s="93"/>
      <c r="C40" s="60"/>
      <c r="D40" s="58" t="s">
        <v>17</v>
      </c>
      <c r="E40" s="50"/>
      <c r="F40" s="51">
        <v>147178</v>
      </c>
      <c r="G40" s="52">
        <f t="shared" si="2"/>
        <v>21.748150687562987</v>
      </c>
      <c r="H40" s="51">
        <v>141274</v>
      </c>
      <c r="I40" s="52">
        <f t="shared" si="0"/>
        <v>4.1791129294845408</v>
      </c>
    </row>
    <row r="41" spans="1:9" ht="18" customHeight="1">
      <c r="A41" s="93"/>
      <c r="B41" s="93"/>
      <c r="C41" s="60"/>
      <c r="D41" s="60"/>
      <c r="E41" s="54" t="s">
        <v>91</v>
      </c>
      <c r="F41" s="51">
        <v>96732</v>
      </c>
      <c r="G41" s="52">
        <f t="shared" si="2"/>
        <v>14.293862617438357</v>
      </c>
      <c r="H41" s="51">
        <v>108610</v>
      </c>
      <c r="I41" s="55">
        <f t="shared" si="0"/>
        <v>-10.936377865758217</v>
      </c>
    </row>
    <row r="42" spans="1:9" ht="18" customHeight="1">
      <c r="A42" s="93"/>
      <c r="B42" s="93"/>
      <c r="C42" s="60"/>
      <c r="D42" s="59"/>
      <c r="E42" s="44" t="s">
        <v>37</v>
      </c>
      <c r="F42" s="51">
        <v>41094</v>
      </c>
      <c r="G42" s="52">
        <f t="shared" si="2"/>
        <v>6.0723647851901328</v>
      </c>
      <c r="H42" s="51">
        <v>32664</v>
      </c>
      <c r="I42" s="55">
        <f t="shared" si="0"/>
        <v>25.808229243203517</v>
      </c>
    </row>
    <row r="43" spans="1:9" ht="18" customHeight="1">
      <c r="A43" s="93"/>
      <c r="B43" s="93"/>
      <c r="C43" s="60"/>
      <c r="D43" s="50" t="s">
        <v>38</v>
      </c>
      <c r="E43" s="50"/>
      <c r="F43" s="51">
        <v>14223</v>
      </c>
      <c r="G43" s="52">
        <f t="shared" si="2"/>
        <v>2.1016996237835026</v>
      </c>
      <c r="H43" s="51">
        <v>14599</v>
      </c>
      <c r="I43" s="55">
        <f t="shared" si="0"/>
        <v>-2.5755188711555577</v>
      </c>
    </row>
    <row r="44" spans="1:9" ht="18" customHeight="1">
      <c r="A44" s="93"/>
      <c r="B44" s="93"/>
      <c r="C44" s="59"/>
      <c r="D44" s="50" t="s">
        <v>39</v>
      </c>
      <c r="E44" s="50"/>
      <c r="F44" s="51">
        <v>0</v>
      </c>
      <c r="G44" s="52">
        <f t="shared" si="2"/>
        <v>0</v>
      </c>
      <c r="H44" s="51">
        <v>0</v>
      </c>
      <c r="I44" s="52" t="e">
        <f t="shared" si="0"/>
        <v>#DIV/0!</v>
      </c>
    </row>
    <row r="45" spans="1:9" ht="18" customHeight="1">
      <c r="A45" s="93"/>
      <c r="B45" s="93"/>
      <c r="C45" s="44" t="s">
        <v>18</v>
      </c>
      <c r="D45" s="44"/>
      <c r="E45" s="44"/>
      <c r="F45" s="51">
        <v>676738</v>
      </c>
      <c r="G45" s="52">
        <f t="shared" si="2"/>
        <v>100</v>
      </c>
      <c r="H45" s="51">
        <f>SUM(H28,H32,H39)</f>
        <v>699397</v>
      </c>
      <c r="I45" s="52">
        <f t="shared" si="0"/>
        <v>-3.2397908484022686</v>
      </c>
    </row>
    <row r="46" spans="1:9">
      <c r="A46" s="21" t="s">
        <v>19</v>
      </c>
    </row>
    <row r="47" spans="1:9">
      <c r="A47" s="22" t="s">
        <v>20</v>
      </c>
    </row>
  </sheetData>
  <mergeCells count="6">
    <mergeCell ref="A9:A45"/>
    <mergeCell ref="B9:B27"/>
    <mergeCell ref="D17:E17"/>
    <mergeCell ref="D18:E18"/>
    <mergeCell ref="D19:E19"/>
    <mergeCell ref="B28:B45"/>
  </mergeCells>
  <phoneticPr fontId="16"/>
  <printOptions horizontalCentered="1" verticalCentered="1" gridLinesSet="0"/>
  <pageMargins left="0" right="0" top="0.19685039370078741" bottom="0.19685039370078741" header="0.19685039370078741" footer="0.31496062992125984"/>
  <pageSetup paperSize="9" scale="74" orientation="landscape" useFirstPageNumber="1" r:id="rId1"/>
  <headerFooter alignWithMargins="0">
    <oddHeader>&amp;R&amp;"明朝,斜体"&amp;9都道府県－3-1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6"/>
  <sheetViews>
    <sheetView view="pageBreakPreview" zoomScale="85" zoomScaleNormal="100" zoomScaleSheetLayoutView="85" workbookViewId="0">
      <pane xSplit="4" ySplit="6" topLeftCell="E7" activePane="bottomRight" state="frozen"/>
      <selection activeCell="L8" sqref="L8"/>
      <selection pane="topRight" activeCell="L8" sqref="L8"/>
      <selection pane="bottomLeft" activeCell="L8" sqref="L8"/>
      <selection pane="bottomRight" activeCell="I14" sqref="I14"/>
    </sheetView>
  </sheetViews>
  <sheetFormatPr defaultColWidth="9" defaultRowHeight="13.5"/>
  <cols>
    <col min="1" max="1" width="5.375" style="2" customWidth="1"/>
    <col min="2" max="2" width="3.125" style="2" customWidth="1"/>
    <col min="3" max="3" width="34.75" style="2" customWidth="1"/>
    <col min="4" max="9" width="11.875" style="2" customWidth="1"/>
    <col min="10" max="16384" width="9" style="2"/>
  </cols>
  <sheetData>
    <row r="1" spans="1:9" ht="33.950000000000003" customHeight="1">
      <c r="A1" s="31" t="s">
        <v>0</v>
      </c>
      <c r="B1" s="31"/>
      <c r="C1" s="83" t="s">
        <v>251</v>
      </c>
      <c r="D1" s="32"/>
      <c r="E1" s="32"/>
    </row>
    <row r="4" spans="1:9">
      <c r="A4" s="33" t="s">
        <v>112</v>
      </c>
    </row>
    <row r="5" spans="1:9">
      <c r="I5" s="9" t="s">
        <v>113</v>
      </c>
    </row>
    <row r="6" spans="1:9" s="35" customFormat="1" ht="29.25" customHeight="1">
      <c r="A6" s="47" t="s">
        <v>114</v>
      </c>
      <c r="B6" s="45"/>
      <c r="C6" s="45"/>
      <c r="D6" s="45"/>
      <c r="E6" s="34" t="s">
        <v>231</v>
      </c>
      <c r="F6" s="34" t="s">
        <v>232</v>
      </c>
      <c r="G6" s="34" t="s">
        <v>237</v>
      </c>
      <c r="H6" s="34" t="s">
        <v>239</v>
      </c>
      <c r="I6" s="34" t="s">
        <v>249</v>
      </c>
    </row>
    <row r="7" spans="1:9" ht="27" customHeight="1">
      <c r="A7" s="93" t="s">
        <v>115</v>
      </c>
      <c r="B7" s="58" t="s">
        <v>116</v>
      </c>
      <c r="C7" s="50"/>
      <c r="D7" s="63" t="s">
        <v>117</v>
      </c>
      <c r="E7" s="34">
        <v>592036</v>
      </c>
      <c r="F7" s="34">
        <v>708871</v>
      </c>
      <c r="G7" s="34">
        <v>763247</v>
      </c>
      <c r="H7" s="34">
        <v>736303</v>
      </c>
      <c r="I7" s="34">
        <v>710292</v>
      </c>
    </row>
    <row r="8" spans="1:9" ht="27" customHeight="1">
      <c r="A8" s="93"/>
      <c r="B8" s="76"/>
      <c r="C8" s="50" t="s">
        <v>118</v>
      </c>
      <c r="D8" s="63" t="s">
        <v>41</v>
      </c>
      <c r="E8" s="67">
        <v>328388</v>
      </c>
      <c r="F8" s="67">
        <v>334634</v>
      </c>
      <c r="G8" s="68">
        <v>369392</v>
      </c>
      <c r="H8" s="68">
        <v>368574</v>
      </c>
      <c r="I8" s="68">
        <v>367591</v>
      </c>
    </row>
    <row r="9" spans="1:9" ht="27" customHeight="1">
      <c r="A9" s="93"/>
      <c r="B9" s="50" t="s">
        <v>119</v>
      </c>
      <c r="C9" s="50"/>
      <c r="D9" s="63"/>
      <c r="E9" s="67">
        <v>570849</v>
      </c>
      <c r="F9" s="67">
        <v>684402</v>
      </c>
      <c r="G9" s="69">
        <v>731378</v>
      </c>
      <c r="H9" s="69">
        <v>699397</v>
      </c>
      <c r="I9" s="69">
        <v>676738</v>
      </c>
    </row>
    <row r="10" spans="1:9" ht="27" customHeight="1">
      <c r="A10" s="93"/>
      <c r="B10" s="50" t="s">
        <v>120</v>
      </c>
      <c r="C10" s="50"/>
      <c r="D10" s="63"/>
      <c r="E10" s="67">
        <v>21187</v>
      </c>
      <c r="F10" s="67">
        <v>24469</v>
      </c>
      <c r="G10" s="69">
        <v>31869</v>
      </c>
      <c r="H10" s="69">
        <v>36907</v>
      </c>
      <c r="I10" s="69">
        <v>33554</v>
      </c>
    </row>
    <row r="11" spans="1:9" ht="27" customHeight="1">
      <c r="A11" s="93"/>
      <c r="B11" s="50" t="s">
        <v>121</v>
      </c>
      <c r="C11" s="50"/>
      <c r="D11" s="63"/>
      <c r="E11" s="67">
        <v>17942</v>
      </c>
      <c r="F11" s="67">
        <v>20061</v>
      </c>
      <c r="G11" s="69">
        <v>26822</v>
      </c>
      <c r="H11" s="69">
        <v>27980</v>
      </c>
      <c r="I11" s="69">
        <v>25397</v>
      </c>
    </row>
    <row r="12" spans="1:9" ht="27" customHeight="1">
      <c r="A12" s="93"/>
      <c r="B12" s="50" t="s">
        <v>122</v>
      </c>
      <c r="C12" s="50"/>
      <c r="D12" s="63"/>
      <c r="E12" s="67">
        <v>3245</v>
      </c>
      <c r="F12" s="67">
        <v>4408</v>
      </c>
      <c r="G12" s="69">
        <v>5046</v>
      </c>
      <c r="H12" s="69">
        <v>8927</v>
      </c>
      <c r="I12" s="69">
        <v>8156</v>
      </c>
    </row>
    <row r="13" spans="1:9" ht="27" customHeight="1">
      <c r="A13" s="93"/>
      <c r="B13" s="50" t="s">
        <v>123</v>
      </c>
      <c r="C13" s="50"/>
      <c r="D13" s="63"/>
      <c r="E13" s="67">
        <v>191</v>
      </c>
      <c r="F13" s="67">
        <v>1163</v>
      </c>
      <c r="G13" s="69">
        <v>638</v>
      </c>
      <c r="H13" s="69">
        <v>3880</v>
      </c>
      <c r="I13" s="88" t="s">
        <v>265</v>
      </c>
    </row>
    <row r="14" spans="1:9" ht="27" customHeight="1">
      <c r="A14" s="93"/>
      <c r="B14" s="50" t="s">
        <v>124</v>
      </c>
      <c r="C14" s="50"/>
      <c r="D14" s="63"/>
      <c r="E14" s="67">
        <v>0</v>
      </c>
      <c r="F14" s="67">
        <v>0</v>
      </c>
      <c r="G14" s="69">
        <v>0</v>
      </c>
      <c r="H14" s="69">
        <v>0</v>
      </c>
      <c r="I14" s="89">
        <v>0</v>
      </c>
    </row>
    <row r="15" spans="1:9" ht="27" customHeight="1">
      <c r="A15" s="93"/>
      <c r="B15" s="50" t="s">
        <v>125</v>
      </c>
      <c r="C15" s="50"/>
      <c r="D15" s="63"/>
      <c r="E15" s="67">
        <v>-282</v>
      </c>
      <c r="F15" s="67">
        <v>-571</v>
      </c>
      <c r="G15" s="69">
        <v>2102</v>
      </c>
      <c r="H15" s="69">
        <v>4792</v>
      </c>
      <c r="I15" s="69">
        <v>3167</v>
      </c>
    </row>
    <row r="16" spans="1:9" ht="27" customHeight="1">
      <c r="A16" s="93"/>
      <c r="B16" s="50" t="s">
        <v>126</v>
      </c>
      <c r="C16" s="50"/>
      <c r="D16" s="63" t="s">
        <v>42</v>
      </c>
      <c r="E16" s="67">
        <v>61310</v>
      </c>
      <c r="F16" s="67">
        <v>65067</v>
      </c>
      <c r="G16" s="69">
        <v>81739</v>
      </c>
      <c r="H16" s="69">
        <v>81175</v>
      </c>
      <c r="I16" s="68">
        <v>84038</v>
      </c>
    </row>
    <row r="17" spans="1:9" ht="27" customHeight="1">
      <c r="A17" s="93"/>
      <c r="B17" s="50" t="s">
        <v>127</v>
      </c>
      <c r="C17" s="50"/>
      <c r="D17" s="63" t="s">
        <v>43</v>
      </c>
      <c r="E17" s="67">
        <v>72369</v>
      </c>
      <c r="F17" s="67">
        <v>79963</v>
      </c>
      <c r="G17" s="69">
        <v>85706</v>
      </c>
      <c r="H17" s="69">
        <v>105400</v>
      </c>
      <c r="I17" s="68">
        <v>116323</v>
      </c>
    </row>
    <row r="18" spans="1:9" ht="27" customHeight="1">
      <c r="A18" s="93"/>
      <c r="B18" s="50" t="s">
        <v>128</v>
      </c>
      <c r="C18" s="50"/>
      <c r="D18" s="63" t="s">
        <v>44</v>
      </c>
      <c r="E18" s="67">
        <v>1034792</v>
      </c>
      <c r="F18" s="67">
        <v>1055587</v>
      </c>
      <c r="G18" s="69">
        <v>1073513</v>
      </c>
      <c r="H18" s="69">
        <v>1066753</v>
      </c>
      <c r="I18" s="69">
        <v>1059729</v>
      </c>
    </row>
    <row r="19" spans="1:9" ht="27" customHeight="1">
      <c r="A19" s="93"/>
      <c r="B19" s="50" t="s">
        <v>129</v>
      </c>
      <c r="C19" s="50"/>
      <c r="D19" s="63" t="s">
        <v>130</v>
      </c>
      <c r="E19" s="67">
        <f>E17+E18-E16</f>
        <v>1045851</v>
      </c>
      <c r="F19" s="67">
        <f>F17+F18-F16</f>
        <v>1070483</v>
      </c>
      <c r="G19" s="67">
        <f>G17+G18-G16</f>
        <v>1077480</v>
      </c>
      <c r="H19" s="67">
        <f>H17+H18-H16</f>
        <v>1090978</v>
      </c>
      <c r="I19" s="67">
        <f>I17+I18-I16</f>
        <v>1092014</v>
      </c>
    </row>
    <row r="20" spans="1:9" ht="27" customHeight="1">
      <c r="A20" s="93"/>
      <c r="B20" s="50" t="s">
        <v>131</v>
      </c>
      <c r="C20" s="50"/>
      <c r="D20" s="63" t="s">
        <v>132</v>
      </c>
      <c r="E20" s="70">
        <f>E18/E8</f>
        <v>3.1511261069222991</v>
      </c>
      <c r="F20" s="70">
        <f>F18/F8</f>
        <v>3.154452327019968</v>
      </c>
      <c r="G20" s="70">
        <f>G18/G8</f>
        <v>2.9061620175856544</v>
      </c>
      <c r="H20" s="70">
        <f>H18/H8</f>
        <v>2.8942708926836946</v>
      </c>
      <c r="I20" s="70">
        <f>I18/I8</f>
        <v>2.8829024649678585</v>
      </c>
    </row>
    <row r="21" spans="1:9" ht="27" customHeight="1">
      <c r="A21" s="93"/>
      <c r="B21" s="50" t="s">
        <v>133</v>
      </c>
      <c r="C21" s="50"/>
      <c r="D21" s="63" t="s">
        <v>134</v>
      </c>
      <c r="E21" s="70">
        <f>E19/E8</f>
        <v>3.1848027333520106</v>
      </c>
      <c r="F21" s="70">
        <f>F19/F8</f>
        <v>3.198966632201151</v>
      </c>
      <c r="G21" s="70">
        <f>G19/G8</f>
        <v>2.9169012864382551</v>
      </c>
      <c r="H21" s="70">
        <f>H19/H8</f>
        <v>2.9599971783142598</v>
      </c>
      <c r="I21" s="70">
        <f>I19/I8</f>
        <v>2.9707310570715824</v>
      </c>
    </row>
    <row r="22" spans="1:9" ht="27" customHeight="1">
      <c r="A22" s="93"/>
      <c r="B22" s="50" t="s">
        <v>135</v>
      </c>
      <c r="C22" s="50"/>
      <c r="D22" s="63" t="s">
        <v>136</v>
      </c>
      <c r="E22" s="67">
        <f>E18/E24*1000000</f>
        <v>887214.51243121631</v>
      </c>
      <c r="F22" s="67">
        <f>F18/F24*1000000</f>
        <v>939258.01618006639</v>
      </c>
      <c r="G22" s="67">
        <f>G18/G24*1000000</f>
        <v>955208.51500019582</v>
      </c>
      <c r="H22" s="67">
        <f>H18/H24*1000000</f>
        <v>949193.48811053415</v>
      </c>
      <c r="I22" s="67">
        <f>I18/I24*1000000</f>
        <v>942943.55484529992</v>
      </c>
    </row>
    <row r="23" spans="1:9" ht="27" customHeight="1">
      <c r="A23" s="93"/>
      <c r="B23" s="50" t="s">
        <v>137</v>
      </c>
      <c r="C23" s="50"/>
      <c r="D23" s="63" t="s">
        <v>138</v>
      </c>
      <c r="E23" s="67">
        <f>E19/E24*1000000</f>
        <v>896696.32645082299</v>
      </c>
      <c r="F23" s="67">
        <f>F19/F24*1000000</f>
        <v>952512.43046237412</v>
      </c>
      <c r="G23" s="67">
        <f>G19/G24*1000000</f>
        <v>958738.3392119247</v>
      </c>
      <c r="H23" s="67">
        <f>H19/H24*1000000</f>
        <v>970748.81745995022</v>
      </c>
      <c r="I23" s="67">
        <f>I19/I24*1000000</f>
        <v>971670.64702469716</v>
      </c>
    </row>
    <row r="24" spans="1:9" ht="27" customHeight="1">
      <c r="A24" s="93"/>
      <c r="B24" s="71" t="s">
        <v>139</v>
      </c>
      <c r="C24" s="72"/>
      <c r="D24" s="63" t="s">
        <v>140</v>
      </c>
      <c r="E24" s="67">
        <v>1166338</v>
      </c>
      <c r="F24" s="67">
        <v>1123852</v>
      </c>
      <c r="G24" s="67">
        <f>F24</f>
        <v>1123852</v>
      </c>
      <c r="H24" s="69">
        <f>G24</f>
        <v>1123852</v>
      </c>
      <c r="I24" s="69">
        <v>1123852</v>
      </c>
    </row>
    <row r="25" spans="1:9" ht="27" customHeight="1">
      <c r="A25" s="93"/>
      <c r="B25" s="44" t="s">
        <v>141</v>
      </c>
      <c r="C25" s="44"/>
      <c r="D25" s="44"/>
      <c r="E25" s="67">
        <v>322268</v>
      </c>
      <c r="F25" s="67">
        <v>326528</v>
      </c>
      <c r="G25" s="51">
        <v>341917</v>
      </c>
      <c r="H25" s="51">
        <v>333039</v>
      </c>
      <c r="I25" s="51">
        <v>334662</v>
      </c>
    </row>
    <row r="26" spans="1:9" ht="27" customHeight="1">
      <c r="A26" s="93"/>
      <c r="B26" s="44" t="s">
        <v>142</v>
      </c>
      <c r="C26" s="44"/>
      <c r="D26" s="44"/>
      <c r="E26" s="73">
        <v>0.39400000000000002</v>
      </c>
      <c r="F26" s="73">
        <v>0.39500000000000002</v>
      </c>
      <c r="G26" s="74">
        <v>0.375</v>
      </c>
      <c r="H26" s="74">
        <v>0.371</v>
      </c>
      <c r="I26" s="74">
        <v>0.371</v>
      </c>
    </row>
    <row r="27" spans="1:9" ht="27" customHeight="1">
      <c r="A27" s="93"/>
      <c r="B27" s="44" t="s">
        <v>143</v>
      </c>
      <c r="C27" s="44"/>
      <c r="D27" s="44"/>
      <c r="E27" s="55">
        <v>1</v>
      </c>
      <c r="F27" s="55">
        <v>1.4</v>
      </c>
      <c r="G27" s="52">
        <v>1.5</v>
      </c>
      <c r="H27" s="52">
        <v>2.7</v>
      </c>
      <c r="I27" s="52">
        <v>2.4</v>
      </c>
    </row>
    <row r="28" spans="1:9" ht="27" customHeight="1">
      <c r="A28" s="93"/>
      <c r="B28" s="44" t="s">
        <v>144</v>
      </c>
      <c r="C28" s="44"/>
      <c r="D28" s="44"/>
      <c r="E28" s="55">
        <v>95.2</v>
      </c>
      <c r="F28" s="55">
        <v>94.5</v>
      </c>
      <c r="G28" s="52">
        <v>87.1</v>
      </c>
      <c r="H28" s="52">
        <v>92.1</v>
      </c>
      <c r="I28" s="52">
        <v>92.1</v>
      </c>
    </row>
    <row r="29" spans="1:9" ht="27" customHeight="1">
      <c r="A29" s="93"/>
      <c r="B29" s="44" t="s">
        <v>145</v>
      </c>
      <c r="C29" s="44"/>
      <c r="D29" s="44"/>
      <c r="E29" s="55">
        <v>38.200000000000003</v>
      </c>
      <c r="F29" s="55">
        <v>37.200000000000003</v>
      </c>
      <c r="G29" s="52">
        <v>36.5</v>
      </c>
      <c r="H29" s="52">
        <v>39.4</v>
      </c>
      <c r="I29" s="52">
        <v>42.2</v>
      </c>
    </row>
    <row r="30" spans="1:9" ht="27" customHeight="1">
      <c r="A30" s="93"/>
      <c r="B30" s="93" t="s">
        <v>146</v>
      </c>
      <c r="C30" s="44" t="s">
        <v>147</v>
      </c>
      <c r="D30" s="44"/>
      <c r="E30" s="55">
        <v>0</v>
      </c>
      <c r="F30" s="55">
        <v>0</v>
      </c>
      <c r="G30" s="52">
        <v>0</v>
      </c>
      <c r="H30" s="52">
        <v>0</v>
      </c>
      <c r="I30" s="52">
        <v>0</v>
      </c>
    </row>
    <row r="31" spans="1:9" ht="27" customHeight="1">
      <c r="A31" s="93"/>
      <c r="B31" s="93"/>
      <c r="C31" s="44" t="s">
        <v>148</v>
      </c>
      <c r="D31" s="44"/>
      <c r="E31" s="55">
        <v>0</v>
      </c>
      <c r="F31" s="55">
        <v>0</v>
      </c>
      <c r="G31" s="52">
        <v>0</v>
      </c>
      <c r="H31" s="52">
        <v>0</v>
      </c>
      <c r="I31" s="52">
        <v>0</v>
      </c>
    </row>
    <row r="32" spans="1:9" ht="27" customHeight="1">
      <c r="A32" s="93"/>
      <c r="B32" s="93"/>
      <c r="C32" s="44" t="s">
        <v>149</v>
      </c>
      <c r="D32" s="44"/>
      <c r="E32" s="55">
        <v>8.8000000000000007</v>
      </c>
      <c r="F32" s="55">
        <v>8.6</v>
      </c>
      <c r="G32" s="52">
        <v>8.6</v>
      </c>
      <c r="H32" s="52">
        <v>9.1</v>
      </c>
      <c r="I32" s="52">
        <v>9.8000000000000007</v>
      </c>
    </row>
    <row r="33" spans="1:9" ht="27" customHeight="1">
      <c r="A33" s="93"/>
      <c r="B33" s="93"/>
      <c r="C33" s="44" t="s">
        <v>150</v>
      </c>
      <c r="D33" s="44"/>
      <c r="E33" s="55">
        <v>174.8</v>
      </c>
      <c r="F33" s="55">
        <v>174.1</v>
      </c>
      <c r="G33" s="75">
        <v>159.9</v>
      </c>
      <c r="H33" s="75">
        <v>163.80000000000001</v>
      </c>
      <c r="I33" s="75">
        <v>164.6</v>
      </c>
    </row>
    <row r="34" spans="1:9" ht="27" customHeight="1">
      <c r="A34" s="2" t="s">
        <v>248</v>
      </c>
      <c r="E34" s="36"/>
      <c r="F34" s="36"/>
      <c r="G34" s="36"/>
      <c r="H34" s="36"/>
      <c r="I34" s="37"/>
    </row>
    <row r="35" spans="1:9" ht="27" customHeight="1">
      <c r="A35" s="8" t="s">
        <v>110</v>
      </c>
    </row>
    <row r="36" spans="1:9">
      <c r="A36" s="38"/>
    </row>
  </sheetData>
  <mergeCells count="2">
    <mergeCell ref="A7:A33"/>
    <mergeCell ref="B30:B33"/>
  </mergeCells>
  <phoneticPr fontId="16"/>
  <pageMargins left="0.31496062992125984" right="0.19685039370078741" top="0.98425196850393704" bottom="0.98425196850393704" header="0.51181102362204722" footer="0.51181102362204722"/>
  <pageSetup paperSize="9" scale="55" firstPageNumber="2" orientation="landscape" useFirstPageNumber="1" r:id="rId1"/>
  <headerFooter alignWithMargins="0">
    <oddHeader>&amp;R&amp;"明朝,斜体"&amp;9都道府県－3-2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50"/>
  <sheetViews>
    <sheetView view="pageBreakPreview" zoomScale="85" zoomScaleNormal="100" zoomScaleSheetLayoutView="85" workbookViewId="0">
      <pane xSplit="5" ySplit="7" topLeftCell="F8" activePane="bottomRight" state="frozen"/>
      <selection activeCell="L8" sqref="L8"/>
      <selection pane="topRight" activeCell="L8" sqref="L8"/>
      <selection pane="bottomLeft" activeCell="L8" sqref="L8"/>
      <selection pane="bottomRight" activeCell="N24" sqref="N24"/>
    </sheetView>
  </sheetViews>
  <sheetFormatPr defaultColWidth="9" defaultRowHeight="13.5"/>
  <cols>
    <col min="1" max="1" width="3.625" style="2" customWidth="1"/>
    <col min="2" max="3" width="1.625" style="2" customWidth="1"/>
    <col min="4" max="4" width="22.625" style="2" customWidth="1"/>
    <col min="5" max="5" width="10.625" style="2" customWidth="1"/>
    <col min="6" max="21" width="13.625" style="2" customWidth="1"/>
    <col min="22" max="25" width="12" style="2" customWidth="1"/>
    <col min="26" max="16384" width="9" style="2"/>
  </cols>
  <sheetData>
    <row r="1" spans="1:25" ht="33.950000000000003" customHeight="1">
      <c r="A1" s="20" t="s">
        <v>0</v>
      </c>
      <c r="B1" s="11"/>
      <c r="C1" s="11"/>
      <c r="D1" s="84" t="s">
        <v>251</v>
      </c>
      <c r="E1" s="13"/>
      <c r="F1" s="13"/>
      <c r="G1" s="13"/>
    </row>
    <row r="2" spans="1:25" ht="15" customHeight="1"/>
    <row r="3" spans="1:25" ht="15" customHeight="1">
      <c r="A3" s="14" t="s">
        <v>151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5.95" customHeight="1">
      <c r="A5" s="12" t="s">
        <v>246</v>
      </c>
      <c r="B5" s="12"/>
      <c r="C5" s="12"/>
      <c r="D5" s="12"/>
      <c r="K5" s="15"/>
      <c r="O5" s="15" t="s">
        <v>47</v>
      </c>
    </row>
    <row r="6" spans="1:25" ht="15.95" customHeight="1">
      <c r="A6" s="112" t="s">
        <v>48</v>
      </c>
      <c r="B6" s="113"/>
      <c r="C6" s="113"/>
      <c r="D6" s="113"/>
      <c r="E6" s="113"/>
      <c r="F6" s="102" t="s">
        <v>252</v>
      </c>
      <c r="G6" s="102"/>
      <c r="H6" s="102" t="s">
        <v>253</v>
      </c>
      <c r="I6" s="102"/>
      <c r="J6" s="102" t="s">
        <v>254</v>
      </c>
      <c r="K6" s="102"/>
      <c r="L6" s="102"/>
      <c r="M6" s="102"/>
      <c r="N6" s="102"/>
      <c r="O6" s="102"/>
    </row>
    <row r="7" spans="1:25" ht="15.95" customHeight="1">
      <c r="A7" s="113"/>
      <c r="B7" s="113"/>
      <c r="C7" s="113"/>
      <c r="D7" s="113"/>
      <c r="E7" s="113"/>
      <c r="F7" s="48" t="s">
        <v>235</v>
      </c>
      <c r="G7" s="48" t="s">
        <v>236</v>
      </c>
      <c r="H7" s="48" t="s">
        <v>235</v>
      </c>
      <c r="I7" s="48" t="s">
        <v>236</v>
      </c>
      <c r="J7" s="48" t="s">
        <v>235</v>
      </c>
      <c r="K7" s="48" t="s">
        <v>236</v>
      </c>
      <c r="L7" s="48" t="s">
        <v>235</v>
      </c>
      <c r="M7" s="48" t="s">
        <v>236</v>
      </c>
      <c r="N7" s="48" t="s">
        <v>235</v>
      </c>
      <c r="O7" s="48" t="s">
        <v>236</v>
      </c>
    </row>
    <row r="8" spans="1:25" ht="15.95" customHeight="1">
      <c r="A8" s="110" t="s">
        <v>82</v>
      </c>
      <c r="B8" s="58" t="s">
        <v>49</v>
      </c>
      <c r="C8" s="50"/>
      <c r="D8" s="50"/>
      <c r="E8" s="63" t="s">
        <v>40</v>
      </c>
      <c r="F8" s="51">
        <v>3387</v>
      </c>
      <c r="G8" s="80">
        <v>3318</v>
      </c>
      <c r="H8" s="51">
        <v>2282</v>
      </c>
      <c r="I8" s="80">
        <v>2267</v>
      </c>
      <c r="J8" s="51">
        <v>20176</v>
      </c>
      <c r="K8" s="80">
        <v>20848</v>
      </c>
      <c r="L8" s="51"/>
      <c r="M8" s="51"/>
      <c r="N8" s="51"/>
      <c r="O8" s="51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spans="1:25" ht="15.95" customHeight="1">
      <c r="A9" s="110"/>
      <c r="B9" s="60"/>
      <c r="C9" s="50" t="s">
        <v>50</v>
      </c>
      <c r="D9" s="50"/>
      <c r="E9" s="63" t="s">
        <v>41</v>
      </c>
      <c r="F9" s="51">
        <v>3368</v>
      </c>
      <c r="G9" s="80">
        <v>3318</v>
      </c>
      <c r="H9" s="51">
        <v>2282</v>
      </c>
      <c r="I9" s="80">
        <v>2267</v>
      </c>
      <c r="J9" s="51">
        <v>20129</v>
      </c>
      <c r="K9" s="80">
        <v>20815</v>
      </c>
      <c r="L9" s="51"/>
      <c r="M9" s="51"/>
      <c r="N9" s="51"/>
      <c r="O9" s="51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spans="1:25" ht="15.95" customHeight="1">
      <c r="A10" s="110"/>
      <c r="B10" s="59"/>
      <c r="C10" s="50" t="s">
        <v>51</v>
      </c>
      <c r="D10" s="50"/>
      <c r="E10" s="63" t="s">
        <v>42</v>
      </c>
      <c r="F10" s="51">
        <v>19</v>
      </c>
      <c r="G10" s="87">
        <v>0</v>
      </c>
      <c r="H10" s="51">
        <v>0</v>
      </c>
      <c r="I10" s="80">
        <v>0</v>
      </c>
      <c r="J10" s="64">
        <v>47</v>
      </c>
      <c r="K10" s="64">
        <v>33</v>
      </c>
      <c r="L10" s="51"/>
      <c r="M10" s="51"/>
      <c r="N10" s="51"/>
      <c r="O10" s="51"/>
      <c r="P10" s="25"/>
      <c r="Q10" s="25"/>
      <c r="R10" s="25"/>
      <c r="S10" s="25"/>
      <c r="T10" s="25"/>
      <c r="U10" s="25"/>
      <c r="V10" s="25"/>
      <c r="W10" s="25"/>
      <c r="X10" s="25"/>
      <c r="Y10" s="25"/>
    </row>
    <row r="11" spans="1:25" ht="15.95" customHeight="1">
      <c r="A11" s="110"/>
      <c r="B11" s="58" t="s">
        <v>52</v>
      </c>
      <c r="C11" s="50"/>
      <c r="D11" s="50"/>
      <c r="E11" s="63" t="s">
        <v>43</v>
      </c>
      <c r="F11" s="51">
        <v>2869</v>
      </c>
      <c r="G11" s="80">
        <v>2297</v>
      </c>
      <c r="H11" s="51">
        <v>1883</v>
      </c>
      <c r="I11" s="80">
        <v>1977</v>
      </c>
      <c r="J11" s="51">
        <v>20815</v>
      </c>
      <c r="K11" s="80">
        <v>20160</v>
      </c>
      <c r="L11" s="51"/>
      <c r="M11" s="51"/>
      <c r="N11" s="51"/>
      <c r="O11" s="51"/>
      <c r="P11" s="25"/>
      <c r="Q11" s="25"/>
      <c r="R11" s="25"/>
      <c r="S11" s="25"/>
      <c r="T11" s="25"/>
      <c r="U11" s="25"/>
      <c r="V11" s="25"/>
      <c r="W11" s="25"/>
      <c r="X11" s="25"/>
      <c r="Y11" s="25"/>
    </row>
    <row r="12" spans="1:25" ht="15.95" customHeight="1">
      <c r="A12" s="110"/>
      <c r="B12" s="60"/>
      <c r="C12" s="50" t="s">
        <v>53</v>
      </c>
      <c r="D12" s="50"/>
      <c r="E12" s="63" t="s">
        <v>44</v>
      </c>
      <c r="F12" s="51">
        <v>2402</v>
      </c>
      <c r="G12" s="80">
        <v>2129</v>
      </c>
      <c r="H12" s="51">
        <v>1883</v>
      </c>
      <c r="I12" s="80">
        <v>1977</v>
      </c>
      <c r="J12" s="51">
        <v>20733</v>
      </c>
      <c r="K12" s="80">
        <v>20158</v>
      </c>
      <c r="L12" s="51"/>
      <c r="M12" s="51"/>
      <c r="N12" s="51"/>
      <c r="O12" s="51"/>
      <c r="P12" s="25"/>
      <c r="Q12" s="25"/>
      <c r="R12" s="25"/>
      <c r="S12" s="25"/>
      <c r="T12" s="25"/>
      <c r="U12" s="25"/>
      <c r="V12" s="25"/>
      <c r="W12" s="25"/>
      <c r="X12" s="25"/>
      <c r="Y12" s="25"/>
    </row>
    <row r="13" spans="1:25" ht="15.95" customHeight="1">
      <c r="A13" s="110"/>
      <c r="B13" s="59"/>
      <c r="C13" s="50" t="s">
        <v>54</v>
      </c>
      <c r="D13" s="50"/>
      <c r="E13" s="63" t="s">
        <v>45</v>
      </c>
      <c r="F13" s="51">
        <v>467</v>
      </c>
      <c r="G13" s="80">
        <v>167</v>
      </c>
      <c r="H13" s="64">
        <v>0</v>
      </c>
      <c r="I13" s="64">
        <v>0</v>
      </c>
      <c r="J13" s="64">
        <v>82</v>
      </c>
      <c r="K13" s="64">
        <v>2</v>
      </c>
      <c r="L13" s="51"/>
      <c r="M13" s="51"/>
      <c r="N13" s="51"/>
      <c r="O13" s="51"/>
      <c r="P13" s="25"/>
      <c r="Q13" s="25"/>
      <c r="R13" s="25"/>
      <c r="S13" s="25"/>
      <c r="T13" s="25"/>
      <c r="U13" s="25"/>
      <c r="V13" s="25"/>
      <c r="W13" s="25"/>
      <c r="X13" s="25"/>
      <c r="Y13" s="25"/>
    </row>
    <row r="14" spans="1:25" ht="15.95" customHeight="1">
      <c r="A14" s="110"/>
      <c r="B14" s="50" t="s">
        <v>55</v>
      </c>
      <c r="C14" s="50"/>
      <c r="D14" s="50"/>
      <c r="E14" s="63" t="s">
        <v>152</v>
      </c>
      <c r="F14" s="51">
        <f t="shared" ref="F14:O15" si="0">F9-F12</f>
        <v>966</v>
      </c>
      <c r="G14" s="80">
        <f>G9-G12</f>
        <v>1189</v>
      </c>
      <c r="H14" s="51">
        <f t="shared" si="0"/>
        <v>399</v>
      </c>
      <c r="I14" s="80">
        <f t="shared" si="0"/>
        <v>290</v>
      </c>
      <c r="J14" s="51">
        <f t="shared" si="0"/>
        <v>-604</v>
      </c>
      <c r="K14" s="80">
        <f t="shared" si="0"/>
        <v>657</v>
      </c>
      <c r="L14" s="51">
        <f t="shared" si="0"/>
        <v>0</v>
      </c>
      <c r="M14" s="51">
        <f t="shared" si="0"/>
        <v>0</v>
      </c>
      <c r="N14" s="51">
        <f t="shared" si="0"/>
        <v>0</v>
      </c>
      <c r="O14" s="51">
        <f t="shared" si="0"/>
        <v>0</v>
      </c>
      <c r="P14" s="25"/>
      <c r="Q14" s="25"/>
      <c r="R14" s="25"/>
      <c r="S14" s="25"/>
      <c r="T14" s="25"/>
      <c r="U14" s="25"/>
      <c r="V14" s="25"/>
      <c r="W14" s="25"/>
      <c r="X14" s="25"/>
      <c r="Y14" s="25"/>
    </row>
    <row r="15" spans="1:25" ht="15.95" customHeight="1">
      <c r="A15" s="110"/>
      <c r="B15" s="50" t="s">
        <v>56</v>
      </c>
      <c r="C15" s="50"/>
      <c r="D15" s="50"/>
      <c r="E15" s="63" t="s">
        <v>153</v>
      </c>
      <c r="F15" s="51">
        <f t="shared" si="0"/>
        <v>-448</v>
      </c>
      <c r="G15" s="80">
        <f t="shared" si="0"/>
        <v>-167</v>
      </c>
      <c r="H15" s="51">
        <f t="shared" si="0"/>
        <v>0</v>
      </c>
      <c r="I15" s="80">
        <f t="shared" si="0"/>
        <v>0</v>
      </c>
      <c r="J15" s="51">
        <f t="shared" si="0"/>
        <v>-35</v>
      </c>
      <c r="K15" s="80">
        <f t="shared" si="0"/>
        <v>31</v>
      </c>
      <c r="L15" s="51">
        <f t="shared" si="0"/>
        <v>0</v>
      </c>
      <c r="M15" s="51">
        <f t="shared" si="0"/>
        <v>0</v>
      </c>
      <c r="N15" s="51">
        <f t="shared" si="0"/>
        <v>0</v>
      </c>
      <c r="O15" s="51">
        <f t="shared" si="0"/>
        <v>0</v>
      </c>
      <c r="P15" s="25"/>
      <c r="Q15" s="25"/>
      <c r="R15" s="25"/>
      <c r="S15" s="25"/>
      <c r="T15" s="25"/>
      <c r="U15" s="25"/>
      <c r="V15" s="25"/>
      <c r="W15" s="25"/>
      <c r="X15" s="25"/>
      <c r="Y15" s="25"/>
    </row>
    <row r="16" spans="1:25" ht="15.95" customHeight="1">
      <c r="A16" s="110"/>
      <c r="B16" s="50" t="s">
        <v>57</v>
      </c>
      <c r="C16" s="50"/>
      <c r="D16" s="50"/>
      <c r="E16" s="63" t="s">
        <v>154</v>
      </c>
      <c r="F16" s="51">
        <f t="shared" ref="F16:O16" si="1">F8-F11</f>
        <v>518</v>
      </c>
      <c r="G16" s="80">
        <f t="shared" si="1"/>
        <v>1021</v>
      </c>
      <c r="H16" s="51">
        <f t="shared" si="1"/>
        <v>399</v>
      </c>
      <c r="I16" s="80">
        <f t="shared" si="1"/>
        <v>290</v>
      </c>
      <c r="J16" s="51">
        <f t="shared" si="1"/>
        <v>-639</v>
      </c>
      <c r="K16" s="80">
        <f t="shared" si="1"/>
        <v>688</v>
      </c>
      <c r="L16" s="51">
        <f t="shared" si="1"/>
        <v>0</v>
      </c>
      <c r="M16" s="51">
        <f t="shared" si="1"/>
        <v>0</v>
      </c>
      <c r="N16" s="51">
        <f t="shared" si="1"/>
        <v>0</v>
      </c>
      <c r="O16" s="51">
        <f t="shared" si="1"/>
        <v>0</v>
      </c>
      <c r="P16" s="25"/>
      <c r="Q16" s="25"/>
      <c r="R16" s="25"/>
      <c r="S16" s="25"/>
      <c r="T16" s="25"/>
      <c r="U16" s="25"/>
      <c r="V16" s="25"/>
      <c r="W16" s="25"/>
      <c r="X16" s="25"/>
      <c r="Y16" s="25"/>
    </row>
    <row r="17" spans="1:25" ht="15.95" customHeight="1">
      <c r="A17" s="110"/>
      <c r="B17" s="50" t="s">
        <v>58</v>
      </c>
      <c r="C17" s="50"/>
      <c r="D17" s="50"/>
      <c r="E17" s="48"/>
      <c r="F17" s="64">
        <v>0</v>
      </c>
      <c r="G17" s="64">
        <v>0</v>
      </c>
      <c r="H17" s="64">
        <v>0</v>
      </c>
      <c r="I17" s="64">
        <v>0</v>
      </c>
      <c r="J17" s="80">
        <v>0</v>
      </c>
      <c r="K17" s="80">
        <v>0</v>
      </c>
      <c r="L17" s="51"/>
      <c r="M17" s="51"/>
      <c r="N17" s="64"/>
      <c r="O17" s="65"/>
      <c r="P17" s="25"/>
      <c r="Q17" s="25"/>
      <c r="R17" s="25"/>
      <c r="S17" s="25"/>
      <c r="T17" s="25"/>
      <c r="U17" s="25"/>
      <c r="V17" s="25"/>
      <c r="W17" s="25"/>
      <c r="X17" s="25"/>
      <c r="Y17" s="25"/>
    </row>
    <row r="18" spans="1:25" ht="15.95" customHeight="1">
      <c r="A18" s="110"/>
      <c r="B18" s="50" t="s">
        <v>59</v>
      </c>
      <c r="C18" s="50"/>
      <c r="D18" s="50"/>
      <c r="E18" s="48"/>
      <c r="F18" s="65">
        <v>0</v>
      </c>
      <c r="G18" s="86">
        <v>0</v>
      </c>
      <c r="H18" s="65">
        <v>0</v>
      </c>
      <c r="I18" s="86">
        <v>0</v>
      </c>
      <c r="J18" s="86">
        <v>0</v>
      </c>
      <c r="K18" s="86">
        <v>0</v>
      </c>
      <c r="L18" s="65"/>
      <c r="M18" s="65"/>
      <c r="N18" s="65"/>
      <c r="O18" s="65"/>
      <c r="P18" s="25"/>
      <c r="Q18" s="25"/>
      <c r="R18" s="25"/>
      <c r="S18" s="25"/>
      <c r="T18" s="25"/>
      <c r="U18" s="25"/>
      <c r="V18" s="25"/>
      <c r="W18" s="25"/>
      <c r="X18" s="25"/>
      <c r="Y18" s="25"/>
    </row>
    <row r="19" spans="1:25" ht="15.95" customHeight="1">
      <c r="A19" s="110" t="s">
        <v>83</v>
      </c>
      <c r="B19" s="58" t="s">
        <v>60</v>
      </c>
      <c r="C19" s="50"/>
      <c r="D19" s="50"/>
      <c r="E19" s="63"/>
      <c r="F19" s="51">
        <v>3102</v>
      </c>
      <c r="G19" s="80">
        <v>1196</v>
      </c>
      <c r="H19" s="51">
        <v>4</v>
      </c>
      <c r="I19" s="80">
        <v>17</v>
      </c>
      <c r="J19" s="51">
        <v>915</v>
      </c>
      <c r="K19" s="80">
        <v>1564</v>
      </c>
      <c r="L19" s="51"/>
      <c r="M19" s="51"/>
      <c r="N19" s="51"/>
      <c r="O19" s="51"/>
      <c r="P19" s="25"/>
      <c r="Q19" s="25"/>
      <c r="R19" s="25"/>
      <c r="S19" s="25"/>
      <c r="T19" s="25"/>
      <c r="U19" s="25"/>
      <c r="V19" s="25"/>
      <c r="W19" s="25"/>
      <c r="X19" s="25"/>
      <c r="Y19" s="25"/>
    </row>
    <row r="20" spans="1:25" ht="15.95" customHeight="1">
      <c r="A20" s="110"/>
      <c r="B20" s="59"/>
      <c r="C20" s="50" t="s">
        <v>61</v>
      </c>
      <c r="D20" s="50"/>
      <c r="E20" s="63"/>
      <c r="F20" s="51">
        <v>3043</v>
      </c>
      <c r="G20" s="80">
        <v>1138</v>
      </c>
      <c r="H20" s="51">
        <v>0</v>
      </c>
      <c r="I20" s="80">
        <v>0</v>
      </c>
      <c r="J20" s="51">
        <v>683</v>
      </c>
      <c r="K20" s="80">
        <v>1332</v>
      </c>
      <c r="L20" s="51"/>
      <c r="M20" s="51"/>
      <c r="N20" s="51"/>
      <c r="O20" s="51"/>
      <c r="P20" s="25"/>
      <c r="Q20" s="25"/>
      <c r="R20" s="25"/>
      <c r="S20" s="25"/>
      <c r="T20" s="25"/>
      <c r="U20" s="25"/>
      <c r="V20" s="25"/>
      <c r="W20" s="25"/>
      <c r="X20" s="25"/>
      <c r="Y20" s="25"/>
    </row>
    <row r="21" spans="1:25" ht="15.95" customHeight="1">
      <c r="A21" s="110"/>
      <c r="B21" s="76" t="s">
        <v>62</v>
      </c>
      <c r="C21" s="50"/>
      <c r="D21" s="50"/>
      <c r="E21" s="63" t="s">
        <v>155</v>
      </c>
      <c r="F21" s="51">
        <v>3102</v>
      </c>
      <c r="G21" s="80">
        <v>1196</v>
      </c>
      <c r="H21" s="51">
        <v>4</v>
      </c>
      <c r="I21" s="80">
        <v>17</v>
      </c>
      <c r="J21" s="51">
        <v>915</v>
      </c>
      <c r="K21" s="80">
        <v>1564</v>
      </c>
      <c r="L21" s="51"/>
      <c r="M21" s="51"/>
      <c r="N21" s="51"/>
      <c r="O21" s="51"/>
      <c r="P21" s="25"/>
      <c r="Q21" s="25"/>
      <c r="R21" s="25"/>
      <c r="S21" s="25"/>
      <c r="T21" s="25"/>
      <c r="U21" s="25"/>
      <c r="V21" s="25"/>
      <c r="W21" s="25"/>
      <c r="X21" s="25"/>
      <c r="Y21" s="25"/>
    </row>
    <row r="22" spans="1:25" ht="15.95" customHeight="1">
      <c r="A22" s="110"/>
      <c r="B22" s="58" t="s">
        <v>63</v>
      </c>
      <c r="C22" s="50"/>
      <c r="D22" s="50"/>
      <c r="E22" s="63" t="s">
        <v>156</v>
      </c>
      <c r="F22" s="51">
        <v>4138</v>
      </c>
      <c r="G22" s="80">
        <v>2124</v>
      </c>
      <c r="H22" s="51">
        <v>406</v>
      </c>
      <c r="I22" s="80">
        <v>474</v>
      </c>
      <c r="J22" s="51">
        <v>3487</v>
      </c>
      <c r="K22" s="80">
        <v>2500</v>
      </c>
      <c r="L22" s="51"/>
      <c r="M22" s="51"/>
      <c r="N22" s="51"/>
      <c r="O22" s="51"/>
      <c r="P22" s="25"/>
      <c r="Q22" s="25"/>
      <c r="R22" s="25"/>
      <c r="S22" s="25"/>
      <c r="T22" s="25"/>
      <c r="U22" s="25"/>
      <c r="V22" s="25"/>
      <c r="W22" s="25"/>
      <c r="X22" s="25"/>
      <c r="Y22" s="25"/>
    </row>
    <row r="23" spans="1:25" ht="15.95" customHeight="1">
      <c r="A23" s="110"/>
      <c r="B23" s="59" t="s">
        <v>64</v>
      </c>
      <c r="C23" s="50" t="s">
        <v>65</v>
      </c>
      <c r="D23" s="50"/>
      <c r="E23" s="63"/>
      <c r="F23" s="51">
        <v>424</v>
      </c>
      <c r="G23" s="80">
        <v>436</v>
      </c>
      <c r="H23" s="51">
        <v>127</v>
      </c>
      <c r="I23" s="80">
        <v>143</v>
      </c>
      <c r="J23" s="51">
        <v>723</v>
      </c>
      <c r="K23" s="80">
        <v>699</v>
      </c>
      <c r="L23" s="51"/>
      <c r="M23" s="51"/>
      <c r="N23" s="51"/>
      <c r="O23" s="51"/>
      <c r="P23" s="25"/>
      <c r="Q23" s="25"/>
      <c r="R23" s="25"/>
      <c r="S23" s="25"/>
      <c r="T23" s="25"/>
      <c r="U23" s="25"/>
      <c r="V23" s="25"/>
      <c r="W23" s="25"/>
      <c r="X23" s="25"/>
      <c r="Y23" s="25"/>
    </row>
    <row r="24" spans="1:25" ht="15.95" customHeight="1">
      <c r="A24" s="110"/>
      <c r="B24" s="50" t="s">
        <v>157</v>
      </c>
      <c r="C24" s="50"/>
      <c r="D24" s="50"/>
      <c r="E24" s="63" t="s">
        <v>158</v>
      </c>
      <c r="F24" s="51">
        <f t="shared" ref="F24:O24" si="2">F21-F22</f>
        <v>-1036</v>
      </c>
      <c r="G24" s="80">
        <f t="shared" si="2"/>
        <v>-928</v>
      </c>
      <c r="H24" s="51">
        <f t="shared" si="2"/>
        <v>-402</v>
      </c>
      <c r="I24" s="80">
        <f t="shared" si="2"/>
        <v>-457</v>
      </c>
      <c r="J24" s="51">
        <f t="shared" si="2"/>
        <v>-2572</v>
      </c>
      <c r="K24" s="80">
        <f>K21-K22</f>
        <v>-936</v>
      </c>
      <c r="L24" s="51">
        <f t="shared" si="2"/>
        <v>0</v>
      </c>
      <c r="M24" s="51">
        <f t="shared" si="2"/>
        <v>0</v>
      </c>
      <c r="N24" s="51">
        <f t="shared" si="2"/>
        <v>0</v>
      </c>
      <c r="O24" s="51">
        <f t="shared" si="2"/>
        <v>0</v>
      </c>
      <c r="P24" s="25"/>
      <c r="Q24" s="25"/>
      <c r="R24" s="25"/>
      <c r="S24" s="25"/>
      <c r="T24" s="25"/>
      <c r="U24" s="25"/>
      <c r="V24" s="25"/>
      <c r="W24" s="25"/>
      <c r="X24" s="25"/>
      <c r="Y24" s="25"/>
    </row>
    <row r="25" spans="1:25" ht="15.95" customHeight="1">
      <c r="A25" s="110"/>
      <c r="B25" s="58" t="s">
        <v>66</v>
      </c>
      <c r="C25" s="58"/>
      <c r="D25" s="58"/>
      <c r="E25" s="114" t="s">
        <v>159</v>
      </c>
      <c r="F25" s="100">
        <v>1036</v>
      </c>
      <c r="G25" s="109">
        <v>928</v>
      </c>
      <c r="H25" s="100">
        <v>402</v>
      </c>
      <c r="I25" s="109">
        <v>457</v>
      </c>
      <c r="J25" s="100">
        <v>2572</v>
      </c>
      <c r="K25" s="109">
        <v>936</v>
      </c>
      <c r="L25" s="100"/>
      <c r="M25" s="100"/>
      <c r="N25" s="100"/>
      <c r="O25" s="100"/>
      <c r="P25" s="25"/>
      <c r="Q25" s="25"/>
      <c r="R25" s="25"/>
      <c r="S25" s="25"/>
      <c r="T25" s="25"/>
      <c r="U25" s="25"/>
      <c r="V25" s="25"/>
      <c r="W25" s="25"/>
      <c r="X25" s="25"/>
      <c r="Y25" s="25"/>
    </row>
    <row r="26" spans="1:25" ht="15.95" customHeight="1">
      <c r="A26" s="110"/>
      <c r="B26" s="76" t="s">
        <v>67</v>
      </c>
      <c r="C26" s="76"/>
      <c r="D26" s="76"/>
      <c r="E26" s="115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25"/>
      <c r="Q26" s="25"/>
      <c r="R26" s="25"/>
      <c r="S26" s="25"/>
      <c r="T26" s="25"/>
      <c r="U26" s="25"/>
      <c r="V26" s="25"/>
      <c r="W26" s="25"/>
      <c r="X26" s="25"/>
      <c r="Y26" s="25"/>
    </row>
    <row r="27" spans="1:25" ht="15.95" customHeight="1">
      <c r="A27" s="110"/>
      <c r="B27" s="50" t="s">
        <v>160</v>
      </c>
      <c r="C27" s="50"/>
      <c r="D27" s="50"/>
      <c r="E27" s="63" t="s">
        <v>161</v>
      </c>
      <c r="F27" s="51">
        <f t="shared" ref="F27:O27" si="3">F24+F25</f>
        <v>0</v>
      </c>
      <c r="G27" s="80">
        <f t="shared" si="3"/>
        <v>0</v>
      </c>
      <c r="H27" s="51">
        <f t="shared" si="3"/>
        <v>0</v>
      </c>
      <c r="I27" s="80">
        <f t="shared" si="3"/>
        <v>0</v>
      </c>
      <c r="J27" s="51">
        <f t="shared" si="3"/>
        <v>0</v>
      </c>
      <c r="K27" s="80">
        <f t="shared" si="3"/>
        <v>0</v>
      </c>
      <c r="L27" s="51">
        <f t="shared" si="3"/>
        <v>0</v>
      </c>
      <c r="M27" s="51">
        <f t="shared" si="3"/>
        <v>0</v>
      </c>
      <c r="N27" s="51">
        <f t="shared" si="3"/>
        <v>0</v>
      </c>
      <c r="O27" s="51">
        <f t="shared" si="3"/>
        <v>0</v>
      </c>
      <c r="P27" s="25"/>
      <c r="Q27" s="25"/>
      <c r="R27" s="25"/>
      <c r="S27" s="25"/>
      <c r="T27" s="25"/>
      <c r="U27" s="25"/>
      <c r="V27" s="25"/>
      <c r="W27" s="25"/>
      <c r="X27" s="25"/>
      <c r="Y27" s="25"/>
    </row>
    <row r="28" spans="1:25" ht="15.95" customHeight="1">
      <c r="A28" s="8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</row>
    <row r="29" spans="1:25" ht="15.95" customHeight="1">
      <c r="A29" s="12"/>
      <c r="F29" s="25"/>
      <c r="G29" s="25"/>
      <c r="H29" s="25"/>
      <c r="I29" s="25"/>
      <c r="J29" s="26"/>
      <c r="K29" s="26"/>
      <c r="L29" s="25"/>
      <c r="M29" s="25"/>
      <c r="N29" s="25"/>
      <c r="O29" s="26" t="s">
        <v>162</v>
      </c>
      <c r="P29" s="25"/>
      <c r="Q29" s="25"/>
      <c r="R29" s="25"/>
      <c r="S29" s="25"/>
      <c r="T29" s="25"/>
      <c r="U29" s="25"/>
      <c r="V29" s="25"/>
      <c r="W29" s="25"/>
      <c r="X29" s="25"/>
      <c r="Y29" s="26"/>
    </row>
    <row r="30" spans="1:25" ht="15.95" customHeight="1">
      <c r="A30" s="113" t="s">
        <v>68</v>
      </c>
      <c r="B30" s="113"/>
      <c r="C30" s="113"/>
      <c r="D30" s="113"/>
      <c r="E30" s="113"/>
      <c r="F30" s="117" t="s">
        <v>255</v>
      </c>
      <c r="G30" s="117"/>
      <c r="H30" s="117" t="s">
        <v>256</v>
      </c>
      <c r="I30" s="117"/>
      <c r="J30" s="117" t="s">
        <v>257</v>
      </c>
      <c r="K30" s="117"/>
      <c r="L30" s="117" t="s">
        <v>258</v>
      </c>
      <c r="M30" s="117"/>
      <c r="N30" s="117" t="s">
        <v>259</v>
      </c>
      <c r="O30" s="117"/>
      <c r="P30" s="27"/>
      <c r="Q30" s="25"/>
      <c r="R30" s="27"/>
      <c r="S30" s="25"/>
      <c r="T30" s="27"/>
      <c r="U30" s="25"/>
      <c r="V30" s="27"/>
      <c r="W30" s="25"/>
      <c r="X30" s="27"/>
      <c r="Y30" s="25"/>
    </row>
    <row r="31" spans="1:25" ht="15.95" customHeight="1">
      <c r="A31" s="113"/>
      <c r="B31" s="113"/>
      <c r="C31" s="113"/>
      <c r="D31" s="113"/>
      <c r="E31" s="113"/>
      <c r="F31" s="48" t="s">
        <v>235</v>
      </c>
      <c r="G31" s="48" t="s">
        <v>236</v>
      </c>
      <c r="H31" s="48" t="s">
        <v>235</v>
      </c>
      <c r="I31" s="48" t="s">
        <v>236</v>
      </c>
      <c r="J31" s="48" t="s">
        <v>235</v>
      </c>
      <c r="K31" s="48" t="s">
        <v>236</v>
      </c>
      <c r="L31" s="48" t="s">
        <v>235</v>
      </c>
      <c r="M31" s="48" t="s">
        <v>236</v>
      </c>
      <c r="N31" s="48" t="s">
        <v>235</v>
      </c>
      <c r="O31" s="48" t="s">
        <v>236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</row>
    <row r="32" spans="1:25" ht="15.95" customHeight="1">
      <c r="A32" s="110" t="s">
        <v>84</v>
      </c>
      <c r="B32" s="58" t="s">
        <v>49</v>
      </c>
      <c r="C32" s="50"/>
      <c r="D32" s="50"/>
      <c r="E32" s="63" t="s">
        <v>40</v>
      </c>
      <c r="F32" s="80">
        <f>+F33+F35</f>
        <v>1576</v>
      </c>
      <c r="G32" s="51">
        <v>1528</v>
      </c>
      <c r="H32" s="80">
        <f>+H33+H34+H35</f>
        <v>1000</v>
      </c>
      <c r="I32" s="51">
        <v>1521</v>
      </c>
      <c r="J32" s="51">
        <v>132</v>
      </c>
      <c r="K32" s="51">
        <v>2397</v>
      </c>
      <c r="L32" s="51">
        <v>0</v>
      </c>
      <c r="M32" s="80">
        <v>0</v>
      </c>
      <c r="N32" s="51">
        <v>0</v>
      </c>
      <c r="O32" s="80">
        <v>0</v>
      </c>
      <c r="P32" s="29"/>
      <c r="Q32" s="29"/>
      <c r="R32" s="29"/>
      <c r="S32" s="29"/>
      <c r="T32" s="30"/>
      <c r="U32" s="30"/>
      <c r="V32" s="29"/>
      <c r="W32" s="29"/>
      <c r="X32" s="30"/>
      <c r="Y32" s="30"/>
    </row>
    <row r="33" spans="1:25" ht="15.95" customHeight="1">
      <c r="A33" s="116"/>
      <c r="B33" s="60"/>
      <c r="C33" s="58" t="s">
        <v>69</v>
      </c>
      <c r="D33" s="50"/>
      <c r="E33" s="63"/>
      <c r="F33" s="80">
        <v>1386</v>
      </c>
      <c r="G33" s="51">
        <v>1351</v>
      </c>
      <c r="H33" s="80">
        <v>752</v>
      </c>
      <c r="I33" s="51">
        <v>994</v>
      </c>
      <c r="J33" s="51">
        <v>132</v>
      </c>
      <c r="K33" s="51">
        <v>2394</v>
      </c>
      <c r="L33" s="51">
        <v>0</v>
      </c>
      <c r="M33" s="80">
        <v>0</v>
      </c>
      <c r="N33" s="51">
        <v>0</v>
      </c>
      <c r="O33" s="80">
        <v>0</v>
      </c>
      <c r="P33" s="29"/>
      <c r="Q33" s="29"/>
      <c r="R33" s="29"/>
      <c r="S33" s="29"/>
      <c r="T33" s="30"/>
      <c r="U33" s="30"/>
      <c r="V33" s="29"/>
      <c r="W33" s="29"/>
      <c r="X33" s="30"/>
      <c r="Y33" s="30"/>
    </row>
    <row r="34" spans="1:25" ht="15.95" customHeight="1">
      <c r="A34" s="116"/>
      <c r="B34" s="60"/>
      <c r="C34" s="59"/>
      <c r="D34" s="50" t="s">
        <v>70</v>
      </c>
      <c r="E34" s="63"/>
      <c r="F34" s="80">
        <v>1386</v>
      </c>
      <c r="G34" s="51">
        <v>1351</v>
      </c>
      <c r="H34" s="80">
        <v>0</v>
      </c>
      <c r="I34" s="51">
        <v>0</v>
      </c>
      <c r="J34" s="51">
        <v>132</v>
      </c>
      <c r="K34" s="51">
        <v>2394</v>
      </c>
      <c r="L34" s="51">
        <v>0</v>
      </c>
      <c r="M34" s="80">
        <v>0</v>
      </c>
      <c r="N34" s="51">
        <v>0</v>
      </c>
      <c r="O34" s="80">
        <v>0</v>
      </c>
      <c r="P34" s="29"/>
      <c r="Q34" s="29"/>
      <c r="R34" s="29"/>
      <c r="S34" s="29"/>
      <c r="T34" s="30"/>
      <c r="U34" s="30"/>
      <c r="V34" s="29"/>
      <c r="W34" s="29"/>
      <c r="X34" s="30"/>
      <c r="Y34" s="30"/>
    </row>
    <row r="35" spans="1:25" ht="15.95" customHeight="1">
      <c r="A35" s="116"/>
      <c r="B35" s="59"/>
      <c r="C35" s="76" t="s">
        <v>71</v>
      </c>
      <c r="D35" s="50"/>
      <c r="E35" s="63"/>
      <c r="F35" s="80">
        <v>190</v>
      </c>
      <c r="G35" s="51">
        <v>177</v>
      </c>
      <c r="H35" s="80">
        <v>248</v>
      </c>
      <c r="I35" s="51">
        <v>527</v>
      </c>
      <c r="J35" s="65">
        <v>0</v>
      </c>
      <c r="K35" s="65">
        <v>3</v>
      </c>
      <c r="L35" s="51">
        <v>0</v>
      </c>
      <c r="M35" s="80">
        <v>0</v>
      </c>
      <c r="N35" s="51">
        <v>0</v>
      </c>
      <c r="O35" s="80">
        <v>0</v>
      </c>
      <c r="P35" s="29"/>
      <c r="Q35" s="29"/>
      <c r="R35" s="29"/>
      <c r="S35" s="29"/>
      <c r="T35" s="30"/>
      <c r="U35" s="30"/>
      <c r="V35" s="29"/>
      <c r="W35" s="29"/>
      <c r="X35" s="30"/>
      <c r="Y35" s="30"/>
    </row>
    <row r="36" spans="1:25" ht="15.95" customHeight="1">
      <c r="A36" s="116"/>
      <c r="B36" s="58" t="s">
        <v>52</v>
      </c>
      <c r="C36" s="50"/>
      <c r="D36" s="50"/>
      <c r="E36" s="63" t="s">
        <v>41</v>
      </c>
      <c r="F36" s="80">
        <f>+F37+F38</f>
        <v>408</v>
      </c>
      <c r="G36" s="51">
        <v>447</v>
      </c>
      <c r="H36" s="80">
        <v>3</v>
      </c>
      <c r="I36" s="51">
        <v>5</v>
      </c>
      <c r="J36" s="51">
        <v>13</v>
      </c>
      <c r="K36" s="51">
        <v>9</v>
      </c>
      <c r="L36" s="51">
        <v>0</v>
      </c>
      <c r="M36" s="80">
        <v>0</v>
      </c>
      <c r="N36" s="51">
        <v>0</v>
      </c>
      <c r="O36" s="80">
        <v>0</v>
      </c>
      <c r="P36" s="29"/>
      <c r="Q36" s="29"/>
      <c r="R36" s="29"/>
      <c r="S36" s="29"/>
      <c r="T36" s="29"/>
      <c r="U36" s="29"/>
      <c r="V36" s="29"/>
      <c r="W36" s="29"/>
      <c r="X36" s="30"/>
      <c r="Y36" s="30"/>
    </row>
    <row r="37" spans="1:25" ht="15.95" customHeight="1">
      <c r="A37" s="116"/>
      <c r="B37" s="60"/>
      <c r="C37" s="50" t="s">
        <v>72</v>
      </c>
      <c r="D37" s="50"/>
      <c r="E37" s="63"/>
      <c r="F37" s="80">
        <v>342</v>
      </c>
      <c r="G37" s="51">
        <v>393</v>
      </c>
      <c r="H37" s="80">
        <v>0</v>
      </c>
      <c r="I37" s="51">
        <v>0.3</v>
      </c>
      <c r="J37" s="51">
        <v>13</v>
      </c>
      <c r="K37" s="51">
        <v>8</v>
      </c>
      <c r="L37" s="80">
        <v>0</v>
      </c>
      <c r="M37" s="80">
        <v>0</v>
      </c>
      <c r="N37" s="80">
        <v>0</v>
      </c>
      <c r="O37" s="80">
        <v>0</v>
      </c>
      <c r="P37" s="29"/>
      <c r="Q37" s="29"/>
      <c r="R37" s="29"/>
      <c r="S37" s="29"/>
      <c r="T37" s="29"/>
      <c r="U37" s="29"/>
      <c r="V37" s="29"/>
      <c r="W37" s="29"/>
      <c r="X37" s="30"/>
      <c r="Y37" s="30"/>
    </row>
    <row r="38" spans="1:25" ht="15.95" customHeight="1">
      <c r="A38" s="116"/>
      <c r="B38" s="59"/>
      <c r="C38" s="50" t="s">
        <v>73</v>
      </c>
      <c r="D38" s="50"/>
      <c r="E38" s="63"/>
      <c r="F38" s="80">
        <v>66</v>
      </c>
      <c r="G38" s="51">
        <v>54</v>
      </c>
      <c r="H38" s="80">
        <v>3</v>
      </c>
      <c r="I38" s="51">
        <v>5</v>
      </c>
      <c r="J38" s="51">
        <v>0</v>
      </c>
      <c r="K38" s="51">
        <v>2</v>
      </c>
      <c r="L38" s="80">
        <v>0</v>
      </c>
      <c r="M38" s="80">
        <v>0</v>
      </c>
      <c r="N38" s="80">
        <v>0</v>
      </c>
      <c r="O38" s="80">
        <v>0</v>
      </c>
      <c r="P38" s="29"/>
      <c r="Q38" s="29"/>
      <c r="R38" s="30"/>
      <c r="S38" s="30"/>
      <c r="T38" s="29"/>
      <c r="U38" s="29"/>
      <c r="V38" s="29"/>
      <c r="W38" s="29"/>
      <c r="X38" s="30"/>
      <c r="Y38" s="30"/>
    </row>
    <row r="39" spans="1:25" ht="15.95" customHeight="1">
      <c r="A39" s="116"/>
      <c r="B39" s="44" t="s">
        <v>74</v>
      </c>
      <c r="C39" s="44"/>
      <c r="D39" s="44"/>
      <c r="E39" s="63" t="s">
        <v>163</v>
      </c>
      <c r="F39" s="80">
        <f>F32-F36</f>
        <v>1168</v>
      </c>
      <c r="G39" s="51">
        <f t="shared" ref="G39:O39" si="4">G32-G36</f>
        <v>1081</v>
      </c>
      <c r="H39" s="80">
        <f t="shared" si="4"/>
        <v>997</v>
      </c>
      <c r="I39" s="51">
        <f t="shared" si="4"/>
        <v>1516</v>
      </c>
      <c r="J39" s="51">
        <f>J32-J36</f>
        <v>119</v>
      </c>
      <c r="K39" s="51">
        <v>2388</v>
      </c>
      <c r="L39" s="80">
        <f t="shared" ref="L39:N39" si="5">L32-L36</f>
        <v>0</v>
      </c>
      <c r="M39" s="80">
        <f t="shared" si="4"/>
        <v>0</v>
      </c>
      <c r="N39" s="80">
        <f t="shared" si="5"/>
        <v>0</v>
      </c>
      <c r="O39" s="80">
        <f t="shared" si="4"/>
        <v>0</v>
      </c>
      <c r="P39" s="29"/>
      <c r="Q39" s="29"/>
      <c r="R39" s="29"/>
      <c r="S39" s="29"/>
      <c r="T39" s="29"/>
      <c r="U39" s="29"/>
      <c r="V39" s="29"/>
      <c r="W39" s="29"/>
      <c r="X39" s="30"/>
      <c r="Y39" s="30"/>
    </row>
    <row r="40" spans="1:25" ht="15.95" customHeight="1">
      <c r="A40" s="110" t="s">
        <v>85</v>
      </c>
      <c r="B40" s="58" t="s">
        <v>75</v>
      </c>
      <c r="C40" s="50"/>
      <c r="D40" s="50"/>
      <c r="E40" s="63" t="s">
        <v>43</v>
      </c>
      <c r="F40" s="80">
        <v>4498</v>
      </c>
      <c r="G40" s="51">
        <v>2275</v>
      </c>
      <c r="H40" s="80">
        <v>0</v>
      </c>
      <c r="I40" s="51">
        <v>0</v>
      </c>
      <c r="J40" s="51">
        <v>3</v>
      </c>
      <c r="K40" s="51">
        <v>1780</v>
      </c>
      <c r="L40" s="80">
        <v>100</v>
      </c>
      <c r="M40" s="80">
        <v>100</v>
      </c>
      <c r="N40" s="80">
        <v>33</v>
      </c>
      <c r="O40" s="80">
        <v>33</v>
      </c>
      <c r="P40" s="29"/>
      <c r="Q40" s="29"/>
      <c r="R40" s="29"/>
      <c r="S40" s="29"/>
      <c r="T40" s="30"/>
      <c r="U40" s="30"/>
      <c r="V40" s="30"/>
      <c r="W40" s="30"/>
      <c r="X40" s="29"/>
      <c r="Y40" s="29"/>
    </row>
    <row r="41" spans="1:25" ht="15.95" customHeight="1">
      <c r="A41" s="111"/>
      <c r="B41" s="59"/>
      <c r="C41" s="50" t="s">
        <v>76</v>
      </c>
      <c r="D41" s="50"/>
      <c r="E41" s="63"/>
      <c r="F41" s="86">
        <v>3947</v>
      </c>
      <c r="G41" s="65">
        <v>2092</v>
      </c>
      <c r="H41" s="86">
        <v>0</v>
      </c>
      <c r="I41" s="65">
        <v>0</v>
      </c>
      <c r="J41" s="51">
        <v>0</v>
      </c>
      <c r="K41" s="51">
        <v>0</v>
      </c>
      <c r="L41" s="80">
        <v>0</v>
      </c>
      <c r="M41" s="80">
        <v>0</v>
      </c>
      <c r="N41" s="80">
        <v>0</v>
      </c>
      <c r="O41" s="80">
        <v>0</v>
      </c>
      <c r="P41" s="30"/>
      <c r="Q41" s="30"/>
      <c r="R41" s="30"/>
      <c r="S41" s="30"/>
      <c r="T41" s="30"/>
      <c r="U41" s="30"/>
      <c r="V41" s="30"/>
      <c r="W41" s="30"/>
      <c r="X41" s="29"/>
      <c r="Y41" s="29"/>
    </row>
    <row r="42" spans="1:25" ht="15.95" customHeight="1">
      <c r="A42" s="111"/>
      <c r="B42" s="58" t="s">
        <v>63</v>
      </c>
      <c r="C42" s="50"/>
      <c r="D42" s="50"/>
      <c r="E42" s="63" t="s">
        <v>44</v>
      </c>
      <c r="F42" s="80">
        <v>4607</v>
      </c>
      <c r="G42" s="51">
        <v>3006</v>
      </c>
      <c r="H42" s="80">
        <v>0</v>
      </c>
      <c r="I42" s="51">
        <v>1513</v>
      </c>
      <c r="J42" s="51">
        <v>0</v>
      </c>
      <c r="K42" s="51">
        <v>2691</v>
      </c>
      <c r="L42" s="80">
        <v>100</v>
      </c>
      <c r="M42" s="80">
        <v>100</v>
      </c>
      <c r="N42" s="80">
        <v>33</v>
      </c>
      <c r="O42" s="80">
        <v>33</v>
      </c>
      <c r="P42" s="29"/>
      <c r="Q42" s="29"/>
      <c r="R42" s="29"/>
      <c r="S42" s="29"/>
      <c r="T42" s="30"/>
      <c r="U42" s="30"/>
      <c r="V42" s="29"/>
      <c r="W42" s="29"/>
      <c r="X42" s="29"/>
      <c r="Y42" s="29"/>
    </row>
    <row r="43" spans="1:25" ht="15.95" customHeight="1">
      <c r="A43" s="111"/>
      <c r="B43" s="59"/>
      <c r="C43" s="50" t="s">
        <v>77</v>
      </c>
      <c r="D43" s="50"/>
      <c r="E43" s="63"/>
      <c r="F43" s="80">
        <v>640</v>
      </c>
      <c r="G43" s="51">
        <v>656</v>
      </c>
      <c r="H43" s="80">
        <v>0</v>
      </c>
      <c r="I43" s="51">
        <v>1513</v>
      </c>
      <c r="J43" s="65">
        <v>0</v>
      </c>
      <c r="K43" s="65">
        <v>2691</v>
      </c>
      <c r="L43" s="80">
        <v>92</v>
      </c>
      <c r="M43" s="80">
        <v>90</v>
      </c>
      <c r="N43" s="80">
        <v>30</v>
      </c>
      <c r="O43" s="80">
        <v>30</v>
      </c>
      <c r="P43" s="29"/>
      <c r="Q43" s="29"/>
      <c r="R43" s="30"/>
      <c r="S43" s="29"/>
      <c r="T43" s="30"/>
      <c r="U43" s="30"/>
      <c r="V43" s="29"/>
      <c r="W43" s="29"/>
      <c r="X43" s="30"/>
      <c r="Y43" s="30"/>
    </row>
    <row r="44" spans="1:25" ht="15.95" customHeight="1">
      <c r="A44" s="111"/>
      <c r="B44" s="50" t="s">
        <v>74</v>
      </c>
      <c r="C44" s="50"/>
      <c r="D44" s="50"/>
      <c r="E44" s="63" t="s">
        <v>164</v>
      </c>
      <c r="F44" s="86">
        <f t="shared" ref="F44" si="6">F40-F42</f>
        <v>-109</v>
      </c>
      <c r="G44" s="65">
        <f>G40-G42</f>
        <v>-731</v>
      </c>
      <c r="H44" s="86">
        <f t="shared" ref="H44" si="7">H40-H42</f>
        <v>0</v>
      </c>
      <c r="I44" s="65">
        <f t="shared" ref="I44:O44" si="8">I40-I42</f>
        <v>-1513</v>
      </c>
      <c r="J44" s="65">
        <f t="shared" si="8"/>
        <v>3</v>
      </c>
      <c r="K44" s="65">
        <v>-911</v>
      </c>
      <c r="L44" s="86">
        <f t="shared" ref="L44" si="9">L40-L42</f>
        <v>0</v>
      </c>
      <c r="M44" s="86">
        <f t="shared" si="8"/>
        <v>0</v>
      </c>
      <c r="N44" s="86">
        <f t="shared" si="8"/>
        <v>0</v>
      </c>
      <c r="O44" s="86">
        <f t="shared" si="8"/>
        <v>0</v>
      </c>
      <c r="P44" s="30"/>
      <c r="Q44" s="30"/>
      <c r="R44" s="29"/>
      <c r="S44" s="29"/>
      <c r="T44" s="30"/>
      <c r="U44" s="30"/>
      <c r="V44" s="29"/>
      <c r="W44" s="29"/>
      <c r="X44" s="29"/>
      <c r="Y44" s="29"/>
    </row>
    <row r="45" spans="1:25" ht="15.95" customHeight="1">
      <c r="A45" s="110" t="s">
        <v>86</v>
      </c>
      <c r="B45" s="44" t="s">
        <v>78</v>
      </c>
      <c r="C45" s="44"/>
      <c r="D45" s="44"/>
      <c r="E45" s="63" t="s">
        <v>165</v>
      </c>
      <c r="F45" s="80">
        <f t="shared" ref="F45" si="10">F39+F44</f>
        <v>1059</v>
      </c>
      <c r="G45" s="51">
        <f>G39+G44</f>
        <v>350</v>
      </c>
      <c r="H45" s="80">
        <f t="shared" ref="H45" si="11">H39+H44</f>
        <v>997</v>
      </c>
      <c r="I45" s="51">
        <f t="shared" ref="I45:O45" si="12">I39+I44</f>
        <v>3</v>
      </c>
      <c r="J45" s="51">
        <f t="shared" si="12"/>
        <v>122</v>
      </c>
      <c r="K45" s="51">
        <v>1478</v>
      </c>
      <c r="L45" s="80">
        <f t="shared" ref="L45" si="13">L39+L44</f>
        <v>0</v>
      </c>
      <c r="M45" s="80">
        <f t="shared" si="12"/>
        <v>0</v>
      </c>
      <c r="N45" s="80">
        <f t="shared" si="12"/>
        <v>0</v>
      </c>
      <c r="O45" s="80">
        <f t="shared" si="12"/>
        <v>0</v>
      </c>
      <c r="P45" s="29"/>
      <c r="Q45" s="29"/>
      <c r="R45" s="29"/>
      <c r="S45" s="29"/>
      <c r="T45" s="29"/>
      <c r="U45" s="29"/>
      <c r="V45" s="29"/>
      <c r="W45" s="29"/>
      <c r="X45" s="29"/>
      <c r="Y45" s="29"/>
    </row>
    <row r="46" spans="1:25" ht="15.95" customHeight="1">
      <c r="A46" s="111"/>
      <c r="B46" s="50" t="s">
        <v>79</v>
      </c>
      <c r="C46" s="50"/>
      <c r="D46" s="50"/>
      <c r="E46" s="50"/>
      <c r="F46" s="86">
        <v>729</v>
      </c>
      <c r="G46" s="65">
        <v>241</v>
      </c>
      <c r="H46" s="86">
        <v>997</v>
      </c>
      <c r="I46" s="65">
        <v>3</v>
      </c>
      <c r="J46" s="65">
        <v>122</v>
      </c>
      <c r="K46" s="65">
        <v>1478</v>
      </c>
      <c r="L46" s="51">
        <v>0</v>
      </c>
      <c r="M46" s="80">
        <v>0</v>
      </c>
      <c r="N46" s="86">
        <v>0</v>
      </c>
      <c r="O46" s="86">
        <v>0</v>
      </c>
      <c r="P46" s="30"/>
      <c r="Q46" s="30"/>
      <c r="R46" s="30"/>
      <c r="S46" s="30"/>
      <c r="T46" s="30"/>
      <c r="U46" s="30"/>
      <c r="V46" s="30"/>
      <c r="W46" s="30"/>
      <c r="X46" s="30"/>
      <c r="Y46" s="30"/>
    </row>
    <row r="47" spans="1:25" ht="15.95" customHeight="1">
      <c r="A47" s="111"/>
      <c r="B47" s="50" t="s">
        <v>80</v>
      </c>
      <c r="C47" s="50"/>
      <c r="D47" s="50"/>
      <c r="E47" s="50"/>
      <c r="F47" s="80">
        <v>609</v>
      </c>
      <c r="G47" s="51">
        <v>279</v>
      </c>
      <c r="H47" s="80"/>
      <c r="I47" s="51">
        <v>0.2</v>
      </c>
      <c r="J47" s="51">
        <v>6</v>
      </c>
      <c r="K47" s="51">
        <v>7</v>
      </c>
      <c r="L47" s="51">
        <v>0</v>
      </c>
      <c r="M47" s="80">
        <v>0</v>
      </c>
      <c r="N47" s="80">
        <v>0</v>
      </c>
      <c r="O47" s="80">
        <v>0</v>
      </c>
      <c r="P47" s="29"/>
      <c r="Q47" s="29"/>
      <c r="R47" s="29"/>
      <c r="S47" s="29"/>
      <c r="T47" s="29"/>
      <c r="U47" s="29"/>
      <c r="V47" s="29"/>
      <c r="W47" s="29"/>
      <c r="X47" s="29"/>
      <c r="Y47" s="29"/>
    </row>
    <row r="48" spans="1:25" ht="15.95" customHeight="1">
      <c r="A48" s="111"/>
      <c r="B48" s="50" t="s">
        <v>81</v>
      </c>
      <c r="C48" s="50"/>
      <c r="D48" s="50"/>
      <c r="E48" s="50"/>
      <c r="F48" s="80">
        <v>19</v>
      </c>
      <c r="G48" s="51">
        <v>30</v>
      </c>
      <c r="H48" s="80"/>
      <c r="I48" s="51">
        <v>0.2</v>
      </c>
      <c r="J48" s="51">
        <v>6</v>
      </c>
      <c r="K48" s="51">
        <v>7</v>
      </c>
      <c r="L48" s="51">
        <v>0</v>
      </c>
      <c r="M48" s="51">
        <v>0</v>
      </c>
      <c r="N48" s="51">
        <v>0</v>
      </c>
      <c r="O48" s="51">
        <v>0</v>
      </c>
      <c r="P48" s="29"/>
      <c r="Q48" s="29"/>
      <c r="R48" s="29"/>
      <c r="S48" s="29"/>
      <c r="T48" s="29"/>
      <c r="U48" s="29"/>
      <c r="V48" s="29"/>
      <c r="W48" s="29"/>
      <c r="X48" s="29"/>
      <c r="Y48" s="29"/>
    </row>
    <row r="49" spans="1:15" ht="15.95" customHeight="1">
      <c r="A49" s="8" t="s">
        <v>166</v>
      </c>
      <c r="O49" s="6"/>
    </row>
    <row r="50" spans="1:15" ht="15.95" customHeight="1">
      <c r="A50" s="8"/>
    </row>
  </sheetData>
  <mergeCells count="28">
    <mergeCell ref="J6:K6"/>
    <mergeCell ref="L6:M6"/>
    <mergeCell ref="N6:O6"/>
    <mergeCell ref="A8:A18"/>
    <mergeCell ref="A19:A27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A6:E7"/>
    <mergeCell ref="F6:G6"/>
    <mergeCell ref="H6:I6"/>
    <mergeCell ref="A32:A39"/>
    <mergeCell ref="A40:A44"/>
    <mergeCell ref="A45:A48"/>
    <mergeCell ref="O25:O26"/>
    <mergeCell ref="A30:E31"/>
    <mergeCell ref="F30:G30"/>
    <mergeCell ref="H30:I30"/>
    <mergeCell ref="J30:K30"/>
    <mergeCell ref="L30:M30"/>
    <mergeCell ref="N30:O30"/>
  </mergeCells>
  <phoneticPr fontId="16"/>
  <printOptions horizontalCentered="1" gridLinesSet="0"/>
  <pageMargins left="0.78740157480314965" right="0.27559055118110237" top="0.39370078740157483" bottom="0.35433070866141736" header="0.19685039370078741" footer="0.19685039370078741"/>
  <pageSetup paperSize="9" scale="72" orientation="landscape" r:id="rId1"/>
  <headerFooter alignWithMargins="0">
    <oddHeader>&amp;R&amp;"明朝,斜体"&amp;9都道府県－4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47"/>
  <sheetViews>
    <sheetView tabSelected="1" view="pageBreakPreview" topLeftCell="A20" zoomScaleNormal="100" zoomScaleSheetLayoutView="100" workbookViewId="0">
      <selection activeCell="L35" sqref="L35"/>
    </sheetView>
  </sheetViews>
  <sheetFormatPr defaultColWidth="9" defaultRowHeight="13.5"/>
  <cols>
    <col min="1" max="2" width="3.625" style="2" customWidth="1"/>
    <col min="3" max="3" width="21.375" style="2" customWidth="1"/>
    <col min="4" max="4" width="20" style="2" customWidth="1"/>
    <col min="5" max="14" width="12.625" style="2" customWidth="1"/>
    <col min="15" max="16384" width="9" style="2"/>
  </cols>
  <sheetData>
    <row r="1" spans="1:14" ht="33.950000000000003" customHeight="1">
      <c r="A1" s="31" t="s">
        <v>0</v>
      </c>
      <c r="B1" s="31"/>
      <c r="C1" s="85" t="s">
        <v>251</v>
      </c>
      <c r="D1" s="39"/>
    </row>
    <row r="3" spans="1:14" ht="15" customHeight="1">
      <c r="A3" s="14" t="s">
        <v>167</v>
      </c>
      <c r="B3" s="14"/>
      <c r="C3" s="14"/>
      <c r="D3" s="14"/>
      <c r="E3" s="14"/>
      <c r="F3" s="14"/>
      <c r="I3" s="14"/>
      <c r="J3" s="14"/>
    </row>
    <row r="4" spans="1:14" ht="15" customHeight="1">
      <c r="A4" s="14"/>
      <c r="B4" s="14"/>
      <c r="C4" s="14"/>
      <c r="D4" s="14"/>
      <c r="E4" s="14"/>
      <c r="F4" s="14"/>
      <c r="I4" s="14"/>
      <c r="J4" s="14"/>
    </row>
    <row r="5" spans="1:14" ht="15" customHeight="1">
      <c r="A5" s="40"/>
      <c r="B5" s="40" t="s">
        <v>247</v>
      </c>
      <c r="C5" s="40"/>
      <c r="D5" s="40"/>
      <c r="H5" s="15"/>
      <c r="L5" s="15"/>
      <c r="N5" s="15" t="s">
        <v>168</v>
      </c>
    </row>
    <row r="6" spans="1:14" ht="15" customHeight="1">
      <c r="A6" s="41"/>
      <c r="B6" s="42"/>
      <c r="C6" s="42"/>
      <c r="D6" s="82"/>
      <c r="E6" s="119" t="s">
        <v>260</v>
      </c>
      <c r="F6" s="119"/>
      <c r="G6" s="119" t="s">
        <v>261</v>
      </c>
      <c r="H6" s="119"/>
      <c r="I6" s="120" t="s">
        <v>262</v>
      </c>
      <c r="J6" s="121"/>
      <c r="K6" s="119" t="s">
        <v>263</v>
      </c>
      <c r="L6" s="119"/>
      <c r="M6" s="119"/>
      <c r="N6" s="119"/>
    </row>
    <row r="7" spans="1:14" ht="15" customHeight="1">
      <c r="A7" s="18"/>
      <c r="B7" s="19"/>
      <c r="C7" s="19"/>
      <c r="D7" s="57"/>
      <c r="E7" s="34" t="s">
        <v>235</v>
      </c>
      <c r="F7" s="34" t="s">
        <v>236</v>
      </c>
      <c r="G7" s="34" t="s">
        <v>235</v>
      </c>
      <c r="H7" s="34" t="s">
        <v>236</v>
      </c>
      <c r="I7" s="34" t="s">
        <v>235</v>
      </c>
      <c r="J7" s="34" t="s">
        <v>236</v>
      </c>
      <c r="K7" s="34" t="s">
        <v>235</v>
      </c>
      <c r="L7" s="34" t="s">
        <v>236</v>
      </c>
      <c r="M7" s="34" t="s">
        <v>235</v>
      </c>
      <c r="N7" s="34" t="s">
        <v>236</v>
      </c>
    </row>
    <row r="8" spans="1:14" ht="18" customHeight="1">
      <c r="A8" s="93" t="s">
        <v>169</v>
      </c>
      <c r="B8" s="77" t="s">
        <v>170</v>
      </c>
      <c r="C8" s="78"/>
      <c r="D8" s="78"/>
      <c r="E8" s="92">
        <v>1</v>
      </c>
      <c r="F8" s="92">
        <v>1</v>
      </c>
      <c r="G8" s="92">
        <v>1</v>
      </c>
      <c r="H8" s="92">
        <v>1</v>
      </c>
      <c r="I8" s="92">
        <v>2</v>
      </c>
      <c r="J8" s="92">
        <v>2</v>
      </c>
      <c r="K8" s="92">
        <v>12</v>
      </c>
      <c r="L8" s="92">
        <v>12</v>
      </c>
      <c r="M8" s="79"/>
      <c r="N8" s="79"/>
    </row>
    <row r="9" spans="1:14" ht="18" customHeight="1">
      <c r="A9" s="93"/>
      <c r="B9" s="93" t="s">
        <v>171</v>
      </c>
      <c r="C9" s="50" t="s">
        <v>172</v>
      </c>
      <c r="D9" s="50"/>
      <c r="E9" s="79">
        <v>30</v>
      </c>
      <c r="F9" s="79">
        <v>30</v>
      </c>
      <c r="G9" s="79">
        <v>10</v>
      </c>
      <c r="H9" s="79">
        <v>10</v>
      </c>
      <c r="I9" s="79">
        <v>238</v>
      </c>
      <c r="J9" s="79">
        <v>238</v>
      </c>
      <c r="K9" s="79">
        <v>95</v>
      </c>
      <c r="L9" s="79">
        <v>95</v>
      </c>
      <c r="M9" s="79"/>
      <c r="N9" s="79"/>
    </row>
    <row r="10" spans="1:14" ht="18" customHeight="1">
      <c r="A10" s="93"/>
      <c r="B10" s="93"/>
      <c r="C10" s="50" t="s">
        <v>173</v>
      </c>
      <c r="D10" s="50"/>
      <c r="E10" s="79">
        <v>30</v>
      </c>
      <c r="F10" s="79">
        <v>30</v>
      </c>
      <c r="G10" s="79">
        <v>10</v>
      </c>
      <c r="H10" s="79">
        <v>10</v>
      </c>
      <c r="I10" s="79">
        <v>196</v>
      </c>
      <c r="J10" s="79">
        <v>196</v>
      </c>
      <c r="K10" s="79">
        <v>50</v>
      </c>
      <c r="L10" s="79">
        <v>50</v>
      </c>
      <c r="M10" s="79"/>
      <c r="N10" s="79"/>
    </row>
    <row r="11" spans="1:14" ht="18" customHeight="1">
      <c r="A11" s="93"/>
      <c r="B11" s="93"/>
      <c r="C11" s="50" t="s">
        <v>174</v>
      </c>
      <c r="D11" s="50"/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79">
        <v>0</v>
      </c>
      <c r="K11" s="79">
        <v>0</v>
      </c>
      <c r="L11" s="79">
        <v>0</v>
      </c>
      <c r="M11" s="79"/>
      <c r="N11" s="79"/>
    </row>
    <row r="12" spans="1:14" ht="18" customHeight="1">
      <c r="A12" s="93"/>
      <c r="B12" s="93"/>
      <c r="C12" s="50" t="s">
        <v>175</v>
      </c>
      <c r="D12" s="50"/>
      <c r="E12" s="79">
        <v>0</v>
      </c>
      <c r="F12" s="79">
        <v>0</v>
      </c>
      <c r="G12" s="79">
        <v>0</v>
      </c>
      <c r="H12" s="79">
        <v>0</v>
      </c>
      <c r="I12" s="79">
        <v>42</v>
      </c>
      <c r="J12" s="79">
        <v>42</v>
      </c>
      <c r="K12" s="79">
        <v>45</v>
      </c>
      <c r="L12" s="79">
        <v>45</v>
      </c>
      <c r="M12" s="79"/>
      <c r="N12" s="79"/>
    </row>
    <row r="13" spans="1:14" ht="18" customHeight="1">
      <c r="A13" s="93"/>
      <c r="B13" s="93"/>
      <c r="C13" s="50" t="s">
        <v>176</v>
      </c>
      <c r="D13" s="50"/>
      <c r="E13" s="79">
        <v>0</v>
      </c>
      <c r="F13" s="79">
        <v>0</v>
      </c>
      <c r="G13" s="79">
        <v>0</v>
      </c>
      <c r="H13" s="79">
        <v>0</v>
      </c>
      <c r="I13" s="79">
        <v>0</v>
      </c>
      <c r="J13" s="79">
        <v>0</v>
      </c>
      <c r="K13" s="79">
        <v>0</v>
      </c>
      <c r="L13" s="79">
        <v>0</v>
      </c>
      <c r="M13" s="79"/>
      <c r="N13" s="79"/>
    </row>
    <row r="14" spans="1:14" ht="18" customHeight="1">
      <c r="A14" s="93"/>
      <c r="B14" s="93"/>
      <c r="C14" s="50" t="s">
        <v>177</v>
      </c>
      <c r="D14" s="50"/>
      <c r="E14" s="79">
        <v>0</v>
      </c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  <c r="M14" s="79"/>
      <c r="N14" s="79"/>
    </row>
    <row r="15" spans="1:14" ht="18" customHeight="1">
      <c r="A15" s="93" t="s">
        <v>178</v>
      </c>
      <c r="B15" s="93" t="s">
        <v>179</v>
      </c>
      <c r="C15" s="50" t="s">
        <v>180</v>
      </c>
      <c r="D15" s="50"/>
      <c r="E15" s="51">
        <v>6864</v>
      </c>
      <c r="F15" s="51">
        <v>8876</v>
      </c>
      <c r="G15" s="51">
        <v>799</v>
      </c>
      <c r="H15" s="51">
        <v>785</v>
      </c>
      <c r="I15" s="51">
        <v>11</v>
      </c>
      <c r="J15" s="51">
        <v>11</v>
      </c>
      <c r="K15" s="51">
        <v>93</v>
      </c>
      <c r="L15" s="51">
        <v>101</v>
      </c>
      <c r="M15" s="51"/>
      <c r="N15" s="51"/>
    </row>
    <row r="16" spans="1:14" ht="18" customHeight="1">
      <c r="A16" s="93"/>
      <c r="B16" s="93"/>
      <c r="C16" s="50" t="s">
        <v>181</v>
      </c>
      <c r="D16" s="50"/>
      <c r="E16" s="51">
        <v>314</v>
      </c>
      <c r="F16" s="51">
        <v>318</v>
      </c>
      <c r="G16" s="51">
        <v>2342</v>
      </c>
      <c r="H16" s="51">
        <v>2347</v>
      </c>
      <c r="I16" s="51">
        <v>179</v>
      </c>
      <c r="J16" s="51">
        <v>209</v>
      </c>
      <c r="K16" s="51">
        <v>2</v>
      </c>
      <c r="L16" s="51">
        <v>4</v>
      </c>
      <c r="M16" s="51"/>
      <c r="N16" s="51"/>
    </row>
    <row r="17" spans="1:15" ht="18" customHeight="1">
      <c r="A17" s="93"/>
      <c r="B17" s="93"/>
      <c r="C17" s="50" t="s">
        <v>182</v>
      </c>
      <c r="D17" s="50"/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/>
      <c r="N17" s="51"/>
    </row>
    <row r="18" spans="1:15" ht="18" customHeight="1">
      <c r="A18" s="93"/>
      <c r="B18" s="93"/>
      <c r="C18" s="50" t="s">
        <v>183</v>
      </c>
      <c r="D18" s="50"/>
      <c r="E18" s="51">
        <v>7178</v>
      </c>
      <c r="F18" s="51">
        <v>9193</v>
      </c>
      <c r="G18" s="51">
        <v>3141</v>
      </c>
      <c r="H18" s="51">
        <v>3132</v>
      </c>
      <c r="I18" s="51">
        <v>190</v>
      </c>
      <c r="J18" s="51">
        <v>220</v>
      </c>
      <c r="K18" s="51">
        <v>95</v>
      </c>
      <c r="L18" s="51">
        <v>106</v>
      </c>
      <c r="M18" s="51"/>
      <c r="N18" s="51"/>
    </row>
    <row r="19" spans="1:15" ht="18" customHeight="1">
      <c r="A19" s="93"/>
      <c r="B19" s="93" t="s">
        <v>184</v>
      </c>
      <c r="C19" s="50" t="s">
        <v>185</v>
      </c>
      <c r="D19" s="50"/>
      <c r="E19" s="51">
        <v>1667</v>
      </c>
      <c r="F19" s="51">
        <v>2858</v>
      </c>
      <c r="G19" s="51">
        <v>284</v>
      </c>
      <c r="H19" s="51">
        <v>338</v>
      </c>
      <c r="I19" s="51">
        <v>46</v>
      </c>
      <c r="J19" s="51">
        <v>46</v>
      </c>
      <c r="K19" s="51">
        <v>26</v>
      </c>
      <c r="L19" s="51">
        <v>26</v>
      </c>
      <c r="M19" s="51"/>
      <c r="N19" s="51"/>
    </row>
    <row r="20" spans="1:15" ht="18" customHeight="1">
      <c r="A20" s="93"/>
      <c r="B20" s="93"/>
      <c r="C20" s="50" t="s">
        <v>186</v>
      </c>
      <c r="D20" s="50"/>
      <c r="E20" s="51">
        <v>4012</v>
      </c>
      <c r="F20" s="51">
        <v>4762</v>
      </c>
      <c r="G20" s="51">
        <v>395</v>
      </c>
      <c r="H20" s="51">
        <v>412</v>
      </c>
      <c r="I20" s="51">
        <v>32</v>
      </c>
      <c r="J20" s="51">
        <v>73</v>
      </c>
      <c r="K20" s="51">
        <v>3</v>
      </c>
      <c r="L20" s="51">
        <v>27</v>
      </c>
      <c r="M20" s="51"/>
      <c r="N20" s="51"/>
    </row>
    <row r="21" spans="1:15" ht="18" customHeight="1">
      <c r="A21" s="93"/>
      <c r="B21" s="93"/>
      <c r="C21" s="50" t="s">
        <v>187</v>
      </c>
      <c r="D21" s="50"/>
      <c r="E21" s="80">
        <v>0</v>
      </c>
      <c r="F21" s="80">
        <v>0</v>
      </c>
      <c r="G21" s="80">
        <v>0</v>
      </c>
      <c r="H21" s="80">
        <v>0</v>
      </c>
      <c r="I21" s="80">
        <v>0</v>
      </c>
      <c r="J21" s="80">
        <v>0</v>
      </c>
      <c r="K21" s="80">
        <v>0</v>
      </c>
      <c r="L21" s="80">
        <v>0</v>
      </c>
      <c r="M21" s="80"/>
      <c r="N21" s="80"/>
    </row>
    <row r="22" spans="1:15" ht="18" customHeight="1">
      <c r="A22" s="93"/>
      <c r="B22" s="93"/>
      <c r="C22" s="44" t="s">
        <v>188</v>
      </c>
      <c r="D22" s="44"/>
      <c r="E22" s="51">
        <v>5679</v>
      </c>
      <c r="F22" s="51">
        <v>7620</v>
      </c>
      <c r="G22" s="51">
        <v>679</v>
      </c>
      <c r="H22" s="51">
        <v>750</v>
      </c>
      <c r="I22" s="51">
        <v>78</v>
      </c>
      <c r="J22" s="51">
        <v>119</v>
      </c>
      <c r="K22" s="51">
        <v>29</v>
      </c>
      <c r="L22" s="51">
        <v>52</v>
      </c>
      <c r="M22" s="51"/>
      <c r="N22" s="51"/>
    </row>
    <row r="23" spans="1:15" ht="18" customHeight="1">
      <c r="A23" s="93"/>
      <c r="B23" s="93" t="s">
        <v>189</v>
      </c>
      <c r="C23" s="50" t="s">
        <v>190</v>
      </c>
      <c r="D23" s="50"/>
      <c r="E23" s="51">
        <v>30</v>
      </c>
      <c r="F23" s="51">
        <v>30</v>
      </c>
      <c r="G23" s="51">
        <v>10</v>
      </c>
      <c r="H23" s="51">
        <v>10</v>
      </c>
      <c r="I23" s="51">
        <v>238</v>
      </c>
      <c r="J23" s="51">
        <v>238</v>
      </c>
      <c r="K23" s="51">
        <v>78</v>
      </c>
      <c r="L23" s="51">
        <v>78</v>
      </c>
      <c r="M23" s="51"/>
      <c r="N23" s="51"/>
    </row>
    <row r="24" spans="1:15" ht="18" customHeight="1">
      <c r="A24" s="93"/>
      <c r="B24" s="93"/>
      <c r="C24" s="50" t="s">
        <v>191</v>
      </c>
      <c r="D24" s="50"/>
      <c r="E24" s="51">
        <v>0</v>
      </c>
      <c r="F24" s="51">
        <v>0</v>
      </c>
      <c r="G24" s="51">
        <v>2452</v>
      </c>
      <c r="H24" s="51">
        <v>2372</v>
      </c>
      <c r="I24" s="51">
        <v>-126</v>
      </c>
      <c r="J24" s="51">
        <v>-137</v>
      </c>
      <c r="K24" s="51">
        <v>-29</v>
      </c>
      <c r="L24" s="51">
        <v>-42</v>
      </c>
      <c r="M24" s="51"/>
      <c r="N24" s="51"/>
    </row>
    <row r="25" spans="1:15" ht="18" customHeight="1">
      <c r="A25" s="93"/>
      <c r="B25" s="93"/>
      <c r="C25" s="50" t="s">
        <v>192</v>
      </c>
      <c r="D25" s="50"/>
      <c r="E25" s="51">
        <v>1469</v>
      </c>
      <c r="F25" s="51">
        <v>1544</v>
      </c>
      <c r="G25" s="51">
        <v>0</v>
      </c>
      <c r="H25" s="51">
        <v>0</v>
      </c>
      <c r="I25" s="90">
        <v>0</v>
      </c>
      <c r="J25" s="51">
        <v>0</v>
      </c>
      <c r="K25" s="51">
        <v>18</v>
      </c>
      <c r="L25" s="51">
        <v>18</v>
      </c>
      <c r="M25" s="51"/>
      <c r="N25" s="51"/>
    </row>
    <row r="26" spans="1:15" ht="18" customHeight="1">
      <c r="A26" s="93"/>
      <c r="B26" s="93"/>
      <c r="C26" s="50" t="s">
        <v>193</v>
      </c>
      <c r="D26" s="50"/>
      <c r="E26" s="51">
        <v>1499</v>
      </c>
      <c r="F26" s="51">
        <v>1574</v>
      </c>
      <c r="G26" s="51">
        <v>2462</v>
      </c>
      <c r="H26" s="51">
        <v>2382</v>
      </c>
      <c r="I26" s="51">
        <v>112</v>
      </c>
      <c r="J26" s="51">
        <v>100</v>
      </c>
      <c r="K26" s="51">
        <v>66</v>
      </c>
      <c r="L26" s="51">
        <v>53</v>
      </c>
      <c r="M26" s="51"/>
      <c r="N26" s="51"/>
    </row>
    <row r="27" spans="1:15" ht="18" customHeight="1">
      <c r="A27" s="93"/>
      <c r="B27" s="50" t="s">
        <v>194</v>
      </c>
      <c r="C27" s="50"/>
      <c r="D27" s="50"/>
      <c r="E27" s="51">
        <v>7178</v>
      </c>
      <c r="F27" s="51">
        <f>9194-1</f>
        <v>9193</v>
      </c>
      <c r="G27" s="51">
        <v>3141</v>
      </c>
      <c r="H27" s="51">
        <v>3132</v>
      </c>
      <c r="I27" s="51">
        <v>190</v>
      </c>
      <c r="J27" s="51">
        <v>220</v>
      </c>
      <c r="K27" s="51">
        <v>95</v>
      </c>
      <c r="L27" s="51">
        <v>106</v>
      </c>
      <c r="M27" s="51"/>
      <c r="N27" s="51"/>
    </row>
    <row r="28" spans="1:15" ht="18" customHeight="1">
      <c r="A28" s="93" t="s">
        <v>195</v>
      </c>
      <c r="B28" s="93" t="s">
        <v>196</v>
      </c>
      <c r="C28" s="50" t="s">
        <v>197</v>
      </c>
      <c r="D28" s="81" t="s">
        <v>40</v>
      </c>
      <c r="E28" s="51">
        <v>4448</v>
      </c>
      <c r="F28" s="51">
        <v>5423</v>
      </c>
      <c r="G28" s="51">
        <v>1383</v>
      </c>
      <c r="H28" s="51">
        <v>1289</v>
      </c>
      <c r="I28" s="51">
        <v>58</v>
      </c>
      <c r="J28" s="51">
        <v>58</v>
      </c>
      <c r="K28" s="51">
        <v>251</v>
      </c>
      <c r="L28" s="51">
        <v>219</v>
      </c>
      <c r="M28" s="51"/>
      <c r="N28" s="51"/>
    </row>
    <row r="29" spans="1:15" ht="18" customHeight="1">
      <c r="A29" s="93"/>
      <c r="B29" s="93"/>
      <c r="C29" s="50" t="s">
        <v>198</v>
      </c>
      <c r="D29" s="81" t="s">
        <v>41</v>
      </c>
      <c r="E29" s="51">
        <v>4412</v>
      </c>
      <c r="F29" s="51">
        <v>5387</v>
      </c>
      <c r="G29" s="51">
        <v>1195</v>
      </c>
      <c r="H29" s="51">
        <v>1112</v>
      </c>
      <c r="I29" s="51">
        <v>0</v>
      </c>
      <c r="J29" s="51">
        <v>0</v>
      </c>
      <c r="K29" s="51">
        <v>76</v>
      </c>
      <c r="L29" s="51">
        <v>62</v>
      </c>
      <c r="M29" s="51"/>
      <c r="N29" s="51"/>
    </row>
    <row r="30" spans="1:15" ht="18" customHeight="1">
      <c r="A30" s="93"/>
      <c r="B30" s="93"/>
      <c r="C30" s="50" t="s">
        <v>199</v>
      </c>
      <c r="D30" s="81" t="s">
        <v>200</v>
      </c>
      <c r="E30" s="51">
        <v>20</v>
      </c>
      <c r="F30" s="51">
        <v>24</v>
      </c>
      <c r="G30" s="51">
        <v>74</v>
      </c>
      <c r="H30" s="51">
        <v>63</v>
      </c>
      <c r="I30" s="51">
        <v>41</v>
      </c>
      <c r="J30" s="51">
        <v>40</v>
      </c>
      <c r="K30" s="51">
        <v>160</v>
      </c>
      <c r="L30" s="51">
        <v>142</v>
      </c>
      <c r="M30" s="51"/>
      <c r="N30" s="51"/>
    </row>
    <row r="31" spans="1:15" ht="18" customHeight="1">
      <c r="A31" s="93"/>
      <c r="B31" s="93"/>
      <c r="C31" s="44" t="s">
        <v>201</v>
      </c>
      <c r="D31" s="81" t="s">
        <v>202</v>
      </c>
      <c r="E31" s="51">
        <f t="shared" ref="E31:N31" si="0">E28-E29-E30</f>
        <v>16</v>
      </c>
      <c r="F31" s="51">
        <f t="shared" si="0"/>
        <v>12</v>
      </c>
      <c r="G31" s="51">
        <f t="shared" si="0"/>
        <v>114</v>
      </c>
      <c r="H31" s="51">
        <f t="shared" si="0"/>
        <v>114</v>
      </c>
      <c r="I31" s="51">
        <f t="shared" si="0"/>
        <v>17</v>
      </c>
      <c r="J31" s="51">
        <f t="shared" si="0"/>
        <v>18</v>
      </c>
      <c r="K31" s="51">
        <f>K28-K29-K30</f>
        <v>15</v>
      </c>
      <c r="L31" s="51">
        <f t="shared" si="0"/>
        <v>15</v>
      </c>
      <c r="M31" s="51">
        <f t="shared" si="0"/>
        <v>0</v>
      </c>
      <c r="N31" s="51">
        <f t="shared" si="0"/>
        <v>0</v>
      </c>
      <c r="O31" s="7"/>
    </row>
    <row r="32" spans="1:15" ht="18" customHeight="1">
      <c r="A32" s="93"/>
      <c r="B32" s="93"/>
      <c r="C32" s="50" t="s">
        <v>203</v>
      </c>
      <c r="D32" s="81" t="s">
        <v>204</v>
      </c>
      <c r="E32" s="51">
        <v>11</v>
      </c>
      <c r="F32" s="51">
        <v>6</v>
      </c>
      <c r="G32" s="51">
        <v>0.4</v>
      </c>
      <c r="H32" s="51">
        <v>0.3</v>
      </c>
      <c r="I32" s="51">
        <v>0</v>
      </c>
      <c r="J32" s="51">
        <v>0</v>
      </c>
      <c r="K32" s="51">
        <v>1</v>
      </c>
      <c r="L32" s="51">
        <v>1</v>
      </c>
      <c r="M32" s="51"/>
      <c r="N32" s="51"/>
    </row>
    <row r="33" spans="1:14" ht="18" customHeight="1">
      <c r="A33" s="93"/>
      <c r="B33" s="93"/>
      <c r="C33" s="50" t="s">
        <v>205</v>
      </c>
      <c r="D33" s="81" t="s">
        <v>206</v>
      </c>
      <c r="E33" s="51">
        <v>1</v>
      </c>
      <c r="F33" s="51">
        <v>0</v>
      </c>
      <c r="G33" s="51">
        <v>15</v>
      </c>
      <c r="H33" s="51">
        <v>18</v>
      </c>
      <c r="I33" s="51">
        <v>0.4</v>
      </c>
      <c r="J33" s="51">
        <v>0.5</v>
      </c>
      <c r="K33" s="51">
        <v>0.1</v>
      </c>
      <c r="L33" s="51">
        <v>0.5</v>
      </c>
      <c r="M33" s="51"/>
      <c r="N33" s="51"/>
    </row>
    <row r="34" spans="1:14" ht="18" customHeight="1">
      <c r="A34" s="93"/>
      <c r="B34" s="93"/>
      <c r="C34" s="44" t="s">
        <v>207</v>
      </c>
      <c r="D34" s="81" t="s">
        <v>208</v>
      </c>
      <c r="E34" s="51">
        <f t="shared" ref="E34:N34" si="1">E31+E32-E33</f>
        <v>26</v>
      </c>
      <c r="F34" s="51">
        <f t="shared" si="1"/>
        <v>18</v>
      </c>
      <c r="G34" s="51">
        <f t="shared" si="1"/>
        <v>99.4</v>
      </c>
      <c r="H34" s="51">
        <f t="shared" si="1"/>
        <v>96.3</v>
      </c>
      <c r="I34" s="51">
        <f t="shared" si="1"/>
        <v>16.600000000000001</v>
      </c>
      <c r="J34" s="51">
        <f t="shared" si="1"/>
        <v>17.5</v>
      </c>
      <c r="K34" s="51">
        <f>K31+K32-K33</f>
        <v>15.9</v>
      </c>
      <c r="L34" s="51">
        <f t="shared" si="1"/>
        <v>15.5</v>
      </c>
      <c r="M34" s="51">
        <f t="shared" si="1"/>
        <v>0</v>
      </c>
      <c r="N34" s="51">
        <f t="shared" si="1"/>
        <v>0</v>
      </c>
    </row>
    <row r="35" spans="1:14" ht="18" customHeight="1">
      <c r="A35" s="93"/>
      <c r="B35" s="93" t="s">
        <v>209</v>
      </c>
      <c r="C35" s="50" t="s">
        <v>210</v>
      </c>
      <c r="D35" s="81" t="s">
        <v>211</v>
      </c>
      <c r="E35" s="51">
        <v>0</v>
      </c>
      <c r="F35" s="51">
        <v>0.2</v>
      </c>
      <c r="G35" s="51">
        <v>0.5</v>
      </c>
      <c r="H35" s="51">
        <v>0</v>
      </c>
      <c r="I35" s="51">
        <v>0</v>
      </c>
      <c r="J35" s="51">
        <v>0</v>
      </c>
      <c r="K35" s="51">
        <v>0</v>
      </c>
      <c r="L35" s="51">
        <v>0.9</v>
      </c>
      <c r="M35" s="51"/>
      <c r="N35" s="51"/>
    </row>
    <row r="36" spans="1:14" ht="18" customHeight="1">
      <c r="A36" s="93"/>
      <c r="B36" s="93"/>
      <c r="C36" s="50" t="s">
        <v>212</v>
      </c>
      <c r="D36" s="81" t="s">
        <v>213</v>
      </c>
      <c r="E36" s="51">
        <v>101</v>
      </c>
      <c r="F36" s="51">
        <v>11</v>
      </c>
      <c r="G36" s="51">
        <v>19</v>
      </c>
      <c r="H36" s="51">
        <v>0</v>
      </c>
      <c r="I36" s="51">
        <v>0</v>
      </c>
      <c r="J36" s="51">
        <v>0</v>
      </c>
      <c r="K36" s="51">
        <v>0</v>
      </c>
      <c r="L36" s="51">
        <v>0</v>
      </c>
      <c r="M36" s="51"/>
      <c r="N36" s="51"/>
    </row>
    <row r="37" spans="1:14" ht="18" customHeight="1">
      <c r="A37" s="93"/>
      <c r="B37" s="93"/>
      <c r="C37" s="50" t="s">
        <v>214</v>
      </c>
      <c r="D37" s="81" t="s">
        <v>215</v>
      </c>
      <c r="E37" s="51">
        <f t="shared" ref="E37:N37" si="2">E34+E35-E36</f>
        <v>-75</v>
      </c>
      <c r="F37" s="51">
        <f t="shared" si="2"/>
        <v>7.1999999999999993</v>
      </c>
      <c r="G37" s="51">
        <f t="shared" si="2"/>
        <v>80.900000000000006</v>
      </c>
      <c r="H37" s="51">
        <f t="shared" si="2"/>
        <v>96.3</v>
      </c>
      <c r="I37" s="51">
        <f t="shared" si="2"/>
        <v>16.600000000000001</v>
      </c>
      <c r="J37" s="51">
        <f t="shared" si="2"/>
        <v>17.5</v>
      </c>
      <c r="K37" s="51">
        <f t="shared" si="2"/>
        <v>15.9</v>
      </c>
      <c r="L37" s="51">
        <f t="shared" si="2"/>
        <v>16.399999999999999</v>
      </c>
      <c r="M37" s="51">
        <f t="shared" si="2"/>
        <v>0</v>
      </c>
      <c r="N37" s="51">
        <f t="shared" si="2"/>
        <v>0</v>
      </c>
    </row>
    <row r="38" spans="1:14" ht="18" customHeight="1">
      <c r="A38" s="93"/>
      <c r="B38" s="93"/>
      <c r="C38" s="50" t="s">
        <v>216</v>
      </c>
      <c r="D38" s="81" t="s">
        <v>217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51">
        <v>0</v>
      </c>
      <c r="M38" s="51"/>
      <c r="N38" s="51"/>
    </row>
    <row r="39" spans="1:14" ht="18" customHeight="1">
      <c r="A39" s="93"/>
      <c r="B39" s="93"/>
      <c r="C39" s="50" t="s">
        <v>218</v>
      </c>
      <c r="D39" s="81" t="s">
        <v>219</v>
      </c>
      <c r="E39" s="51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/>
      <c r="N39" s="51"/>
    </row>
    <row r="40" spans="1:14" ht="18" customHeight="1">
      <c r="A40" s="93"/>
      <c r="B40" s="93"/>
      <c r="C40" s="50" t="s">
        <v>220</v>
      </c>
      <c r="D40" s="81" t="s">
        <v>221</v>
      </c>
      <c r="E40" s="51">
        <v>0</v>
      </c>
      <c r="F40" s="51">
        <v>0</v>
      </c>
      <c r="G40" s="51">
        <v>0</v>
      </c>
      <c r="H40" s="51">
        <v>0</v>
      </c>
      <c r="I40" s="51">
        <v>5</v>
      </c>
      <c r="J40" s="51">
        <v>4</v>
      </c>
      <c r="K40" s="51">
        <v>4</v>
      </c>
      <c r="L40" s="51">
        <v>0.4</v>
      </c>
      <c r="M40" s="51"/>
      <c r="N40" s="51"/>
    </row>
    <row r="41" spans="1:14" ht="18" customHeight="1">
      <c r="A41" s="93"/>
      <c r="B41" s="93"/>
      <c r="C41" s="44" t="s">
        <v>222</v>
      </c>
      <c r="D41" s="81" t="s">
        <v>223</v>
      </c>
      <c r="E41" s="51">
        <f t="shared" ref="E41:N41" si="3">E34+E35-E36-E40</f>
        <v>-75</v>
      </c>
      <c r="F41" s="51">
        <f t="shared" si="3"/>
        <v>7.1999999999999993</v>
      </c>
      <c r="G41" s="51">
        <f t="shared" si="3"/>
        <v>80.900000000000006</v>
      </c>
      <c r="H41" s="51">
        <f t="shared" si="3"/>
        <v>96.3</v>
      </c>
      <c r="I41" s="51">
        <f t="shared" si="3"/>
        <v>11.600000000000001</v>
      </c>
      <c r="J41" s="51">
        <f t="shared" si="3"/>
        <v>13.5</v>
      </c>
      <c r="K41" s="51">
        <f t="shared" si="3"/>
        <v>11.9</v>
      </c>
      <c r="L41" s="51">
        <f t="shared" si="3"/>
        <v>15.999999999999998</v>
      </c>
      <c r="M41" s="51">
        <f t="shared" si="3"/>
        <v>0</v>
      </c>
      <c r="N41" s="51">
        <f t="shared" si="3"/>
        <v>0</v>
      </c>
    </row>
    <row r="42" spans="1:14" ht="18" customHeight="1">
      <c r="A42" s="93"/>
      <c r="B42" s="93"/>
      <c r="C42" s="118" t="s">
        <v>224</v>
      </c>
      <c r="D42" s="118"/>
      <c r="E42" s="51">
        <f t="shared" ref="E42:N42" si="4">E37+E38-E39-E40</f>
        <v>-75</v>
      </c>
      <c r="F42" s="51">
        <f t="shared" si="4"/>
        <v>7.1999999999999993</v>
      </c>
      <c r="G42" s="51">
        <f t="shared" si="4"/>
        <v>80.900000000000006</v>
      </c>
      <c r="H42" s="51">
        <f t="shared" si="4"/>
        <v>96.3</v>
      </c>
      <c r="I42" s="51">
        <f t="shared" si="4"/>
        <v>11.600000000000001</v>
      </c>
      <c r="J42" s="51">
        <f t="shared" si="4"/>
        <v>13.5</v>
      </c>
      <c r="K42" s="51">
        <f t="shared" si="4"/>
        <v>11.9</v>
      </c>
      <c r="L42" s="51">
        <f t="shared" si="4"/>
        <v>15.999999999999998</v>
      </c>
      <c r="M42" s="51">
        <f t="shared" si="4"/>
        <v>0</v>
      </c>
      <c r="N42" s="51">
        <f t="shared" si="4"/>
        <v>0</v>
      </c>
    </row>
    <row r="43" spans="1:14" s="91" customFormat="1" ht="18" customHeight="1">
      <c r="A43" s="93"/>
      <c r="B43" s="93"/>
      <c r="C43" s="50" t="s">
        <v>225</v>
      </c>
      <c r="D43" s="81" t="s">
        <v>226</v>
      </c>
      <c r="E43" s="80">
        <v>0</v>
      </c>
      <c r="F43" s="80">
        <v>0</v>
      </c>
      <c r="G43" s="80"/>
      <c r="H43" s="80">
        <v>0</v>
      </c>
      <c r="I43" s="80">
        <v>-138</v>
      </c>
      <c r="J43" s="80">
        <v>-150</v>
      </c>
      <c r="K43" s="80">
        <v>-41</v>
      </c>
      <c r="L43" s="80">
        <v>-57</v>
      </c>
      <c r="M43" s="80"/>
      <c r="N43" s="80"/>
    </row>
    <row r="44" spans="1:14" s="91" customFormat="1" ht="18" customHeight="1">
      <c r="A44" s="93"/>
      <c r="B44" s="93"/>
      <c r="C44" s="44" t="s">
        <v>227</v>
      </c>
      <c r="D44" s="63" t="s">
        <v>228</v>
      </c>
      <c r="E44" s="80">
        <f t="shared" ref="E44:N44" si="5">E41+E43</f>
        <v>-75</v>
      </c>
      <c r="F44" s="80">
        <f t="shared" si="5"/>
        <v>7.1999999999999993</v>
      </c>
      <c r="G44" s="80">
        <f t="shared" si="5"/>
        <v>80.900000000000006</v>
      </c>
      <c r="H44" s="80">
        <f t="shared" si="5"/>
        <v>96.3</v>
      </c>
      <c r="I44" s="80">
        <f t="shared" si="5"/>
        <v>-126.4</v>
      </c>
      <c r="J44" s="80">
        <f>J41+J43</f>
        <v>-136.5</v>
      </c>
      <c r="K44" s="80">
        <f t="shared" si="5"/>
        <v>-29.1</v>
      </c>
      <c r="L44" s="80">
        <f t="shared" si="5"/>
        <v>-41</v>
      </c>
      <c r="M44" s="80">
        <f t="shared" si="5"/>
        <v>0</v>
      </c>
      <c r="N44" s="80">
        <f t="shared" si="5"/>
        <v>0</v>
      </c>
    </row>
    <row r="45" spans="1:14" ht="14.1" customHeight="1">
      <c r="A45" s="8" t="s">
        <v>229</v>
      </c>
    </row>
    <row r="46" spans="1:14" ht="14.1" customHeight="1">
      <c r="A46" s="8" t="s">
        <v>230</v>
      </c>
    </row>
    <row r="47" spans="1:14">
      <c r="A47" s="43"/>
    </row>
  </sheetData>
  <mergeCells count="15">
    <mergeCell ref="E6:F6"/>
    <mergeCell ref="G6:H6"/>
    <mergeCell ref="K6:L6"/>
    <mergeCell ref="M6:N6"/>
    <mergeCell ref="A8:A14"/>
    <mergeCell ref="B9:B14"/>
    <mergeCell ref="I6:J6"/>
    <mergeCell ref="C42:D42"/>
    <mergeCell ref="A15:A27"/>
    <mergeCell ref="B15:B18"/>
    <mergeCell ref="B19:B22"/>
    <mergeCell ref="B23:B26"/>
    <mergeCell ref="A28:A44"/>
    <mergeCell ref="B28:B34"/>
    <mergeCell ref="B35:B44"/>
  </mergeCells>
  <phoneticPr fontId="16"/>
  <pageMargins left="0.70866141732283472" right="0.23622047244094491" top="0.19685039370078741" bottom="0.23622047244094491" header="0.19685039370078741" footer="0.19685039370078741"/>
  <pageSetup paperSize="9" scale="76" orientation="landscape" r:id="rId1"/>
  <headerFooter alignWithMargins="0">
    <oddHeader>&amp;R&amp;"ｺﾞｼｯｸ,斜体"&amp;9都道府県－5</oddHeader>
  </headerFooter>
  <rowBreaks count="1" manualBreakCount="1">
    <brk id="4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1.普通会計予算(R6-7年度)</vt:lpstr>
      <vt:lpstr>2.公営企業会計予算(R6-7年度)</vt:lpstr>
      <vt:lpstr>3.(1)普通会計決算（R4-5年度)</vt:lpstr>
      <vt:lpstr>3.(2)財政指標等（R元‐R5年度）</vt:lpstr>
      <vt:lpstr>4.公営企業会計決算（R4-5年度）</vt:lpstr>
      <vt:lpstr>5.三セク決算（R4-5年度）</vt:lpstr>
      <vt:lpstr>'1.普通会計予算(R6-7年度)'!Print_Area</vt:lpstr>
      <vt:lpstr>'2.公営企業会計予算(R6-7年度)'!Print_Area</vt:lpstr>
      <vt:lpstr>'3.(1)普通会計決算（R4-5年度)'!Print_Area</vt:lpstr>
      <vt:lpstr>'3.(2)財政指標等（R元‐R5年度）'!Print_Area</vt:lpstr>
      <vt:lpstr>'4.公営企業会計決算（R4-5年度）'!Print_Area</vt:lpstr>
      <vt:lpstr>'5.三セク決算（R4-5年度）'!Print_Area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中島　大</cp:lastModifiedBy>
  <cp:lastPrinted>2025-08-28T23:47:58Z</cp:lastPrinted>
  <dcterms:created xsi:type="dcterms:W3CDTF">1999-07-06T05:17:05Z</dcterms:created>
  <dcterms:modified xsi:type="dcterms:W3CDTF">2025-08-28T23:51:14Z</dcterms:modified>
</cp:coreProperties>
</file>