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決算担当\R7年度\01 照会関係\05_課内\03 （起債担当）【地方債協会】都道府県及び指定都市の財政状況について\"/>
    </mc:Choice>
  </mc:AlternateContent>
  <xr:revisionPtr revIDLastSave="0" documentId="13_ncr:1_{DED0506F-64DF-4947-946A-C614C995D0CE}" xr6:coauthVersionLast="47" xr6:coauthVersionMax="47" xr10:uidLastSave="{00000000-0000-0000-0000-000000000000}"/>
  <bookViews>
    <workbookView xWindow="-120" yWindow="-16320" windowWidth="29040" windowHeight="1584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5" l="1"/>
  <c r="F27" i="2" l="1"/>
  <c r="J45" i="7"/>
  <c r="I45" i="7"/>
  <c r="K44" i="7"/>
  <c r="J44" i="7"/>
  <c r="H44" i="7"/>
  <c r="K39" i="7"/>
  <c r="K45" i="7" s="1"/>
  <c r="J39" i="7"/>
  <c r="I39" i="7"/>
  <c r="H39" i="7"/>
  <c r="H45" i="7" s="1"/>
  <c r="G44" i="7" l="1"/>
  <c r="F44" i="7"/>
  <c r="G39" i="7"/>
  <c r="G45" i="7" s="1"/>
  <c r="F39" i="7"/>
  <c r="F45" i="7" s="1"/>
  <c r="G24" i="7" l="1"/>
  <c r="G27" i="7" s="1"/>
  <c r="F24" i="7"/>
  <c r="F27" i="7" s="1"/>
  <c r="G16" i="7"/>
  <c r="F16" i="7"/>
  <c r="G15" i="7"/>
  <c r="F15" i="7"/>
  <c r="G14" i="7"/>
  <c r="F14" i="7"/>
  <c r="M27" i="7" l="1"/>
  <c r="L27" i="7"/>
  <c r="K27" i="7"/>
  <c r="J27" i="7"/>
  <c r="I27" i="7"/>
  <c r="M24" i="7"/>
  <c r="L24" i="7"/>
  <c r="K24" i="7"/>
  <c r="J24" i="7"/>
  <c r="I24" i="7"/>
  <c r="H24" i="7"/>
  <c r="H27" i="7" s="1"/>
  <c r="M16" i="7"/>
  <c r="L16" i="7"/>
  <c r="K16" i="7"/>
  <c r="J16" i="7"/>
  <c r="I16" i="7"/>
  <c r="H16" i="7"/>
  <c r="M15" i="7"/>
  <c r="L15" i="7"/>
  <c r="K15" i="7"/>
  <c r="J15" i="7"/>
  <c r="I15" i="7"/>
  <c r="H15" i="7"/>
  <c r="M14" i="7"/>
  <c r="L14" i="7"/>
  <c r="K14" i="7"/>
  <c r="J14" i="7"/>
  <c r="I14" i="7"/>
  <c r="H14" i="7"/>
  <c r="H45" i="4" l="1"/>
  <c r="K44" i="4"/>
  <c r="K45" i="4" s="1"/>
  <c r="J44" i="4"/>
  <c r="J45" i="4" s="1"/>
  <c r="H44" i="4"/>
  <c r="I42" i="4"/>
  <c r="I40" i="4"/>
  <c r="I44" i="4" s="1"/>
  <c r="K39" i="4"/>
  <c r="J39" i="4"/>
  <c r="H39" i="4"/>
  <c r="I37" i="4"/>
  <c r="I36" i="4"/>
  <c r="I35" i="4"/>
  <c r="I32" i="4"/>
  <c r="I39" i="4" s="1"/>
  <c r="I45" i="4" s="1"/>
  <c r="G44" i="4" l="1"/>
  <c r="F44" i="4"/>
  <c r="F45" i="4" s="1"/>
  <c r="G39" i="4"/>
  <c r="G45" i="4" s="1"/>
  <c r="F39" i="4"/>
  <c r="G27" i="4" l="1"/>
  <c r="G24" i="4"/>
  <c r="F24" i="4"/>
  <c r="F27" i="4" s="1"/>
  <c r="G16" i="4"/>
  <c r="F16" i="4"/>
  <c r="G15" i="4"/>
  <c r="F15" i="4"/>
  <c r="G14" i="4"/>
  <c r="F14" i="4"/>
  <c r="J27" i="4" l="1"/>
  <c r="I27" i="4"/>
  <c r="M24" i="4"/>
  <c r="M27" i="4" s="1"/>
  <c r="L24" i="4"/>
  <c r="L27" i="4" s="1"/>
  <c r="K24" i="4"/>
  <c r="K27" i="4" s="1"/>
  <c r="J24" i="4"/>
  <c r="I24" i="4"/>
  <c r="H24" i="4"/>
  <c r="H27" i="4" s="1"/>
  <c r="M16" i="4"/>
  <c r="L16" i="4"/>
  <c r="K16" i="4"/>
  <c r="J16" i="4"/>
  <c r="I16" i="4"/>
  <c r="H16" i="4"/>
  <c r="M15" i="4"/>
  <c r="L15" i="4"/>
  <c r="K15" i="4"/>
  <c r="J15" i="4"/>
  <c r="I15" i="4"/>
  <c r="H15" i="4"/>
  <c r="M14" i="4"/>
  <c r="L14" i="4"/>
  <c r="K14" i="4"/>
  <c r="J14" i="4"/>
  <c r="I14" i="4"/>
  <c r="H14" i="4"/>
  <c r="E22" i="8" l="1"/>
  <c r="I44" i="2" l="1"/>
  <c r="I44" i="5"/>
  <c r="I43" i="2" l="1"/>
  <c r="F26" i="2" l="1"/>
  <c r="G24" i="6" l="1"/>
  <c r="H24" i="6" s="1"/>
  <c r="I24" i="6" s="1"/>
  <c r="E19" i="6"/>
  <c r="E21" i="6" s="1"/>
  <c r="F19" i="6"/>
  <c r="F21" i="6" s="1"/>
  <c r="G19" i="6"/>
  <c r="G21" i="6" s="1"/>
  <c r="H19" i="6"/>
  <c r="H21" i="6" s="1"/>
  <c r="E20" i="6"/>
  <c r="F20" i="6"/>
  <c r="G20" i="6"/>
  <c r="H20" i="6"/>
  <c r="I9" i="2" l="1"/>
  <c r="F45" i="2"/>
  <c r="G45" i="2" s="1"/>
  <c r="G27" i="2"/>
  <c r="F22" i="6"/>
  <c r="E22" i="6"/>
  <c r="E23" i="6"/>
  <c r="F45" i="5"/>
  <c r="G44" i="5" s="1"/>
  <c r="G19" i="5"/>
  <c r="N31" i="8"/>
  <c r="N34" i="8" s="1"/>
  <c r="M31" i="8"/>
  <c r="M34" i="8" s="1"/>
  <c r="L31" i="8"/>
  <c r="L34" i="8"/>
  <c r="L37" i="8" s="1"/>
  <c r="L42" i="8" s="1"/>
  <c r="K31" i="8"/>
  <c r="K34" i="8" s="1"/>
  <c r="J31" i="8"/>
  <c r="J34" i="8"/>
  <c r="J41" i="8" s="1"/>
  <c r="J44" i="8" s="1"/>
  <c r="I31" i="8"/>
  <c r="I34" i="8" s="1"/>
  <c r="I37" i="8" s="1"/>
  <c r="I42" i="8" s="1"/>
  <c r="H31" i="8"/>
  <c r="H34" i="8" s="1"/>
  <c r="G31" i="8"/>
  <c r="G34" i="8" s="1"/>
  <c r="G41" i="8" s="1"/>
  <c r="G44" i="8" s="1"/>
  <c r="E31" i="8"/>
  <c r="E34" i="8" s="1"/>
  <c r="O44" i="7"/>
  <c r="N44" i="7"/>
  <c r="M44" i="7"/>
  <c r="L44" i="7"/>
  <c r="O39" i="7"/>
  <c r="N39" i="7"/>
  <c r="M39" i="7"/>
  <c r="L39" i="7"/>
  <c r="O24" i="7"/>
  <c r="O27" i="7" s="1"/>
  <c r="N24" i="7"/>
  <c r="N27" i="7" s="1"/>
  <c r="O16" i="7"/>
  <c r="N16" i="7"/>
  <c r="O15" i="7"/>
  <c r="N15" i="7"/>
  <c r="O14" i="7"/>
  <c r="N14" i="7"/>
  <c r="I20" i="6"/>
  <c r="I19" i="6"/>
  <c r="I21" i="6" s="1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2" i="2"/>
  <c r="I41" i="2"/>
  <c r="I38" i="2"/>
  <c r="I36" i="2"/>
  <c r="I30" i="2"/>
  <c r="I24" i="2"/>
  <c r="I19" i="2"/>
  <c r="O39" i="4"/>
  <c r="O44" i="4"/>
  <c r="N39" i="4"/>
  <c r="N45" i="4" s="1"/>
  <c r="N44" i="4"/>
  <c r="M39" i="4"/>
  <c r="M44" i="4"/>
  <c r="M45" i="4" s="1"/>
  <c r="L39" i="4"/>
  <c r="L44" i="4"/>
  <c r="L45" i="4"/>
  <c r="O24" i="4"/>
  <c r="O27" i="4" s="1"/>
  <c r="N24" i="4"/>
  <c r="N27" i="4" s="1"/>
  <c r="O16" i="4"/>
  <c r="N16" i="4"/>
  <c r="O15" i="4"/>
  <c r="N15" i="4"/>
  <c r="O14" i="4"/>
  <c r="N14" i="4"/>
  <c r="G37" i="5" l="1"/>
  <c r="G33" i="5"/>
  <c r="G35" i="5"/>
  <c r="G40" i="5"/>
  <c r="G42" i="5"/>
  <c r="G34" i="5"/>
  <c r="G30" i="5"/>
  <c r="G28" i="5"/>
  <c r="G29" i="2"/>
  <c r="G41" i="2"/>
  <c r="G14" i="2"/>
  <c r="G41" i="5"/>
  <c r="M45" i="7"/>
  <c r="G38" i="5"/>
  <c r="O45" i="7"/>
  <c r="G39" i="5"/>
  <c r="I45" i="5"/>
  <c r="G45" i="5"/>
  <c r="G29" i="5"/>
  <c r="G28" i="2"/>
  <c r="J37" i="8"/>
  <c r="J42" i="8" s="1"/>
  <c r="G21" i="2"/>
  <c r="G43" i="5"/>
  <c r="G16" i="2"/>
  <c r="G18" i="2"/>
  <c r="G36" i="5"/>
  <c r="G31" i="5"/>
  <c r="G32" i="5"/>
  <c r="G9" i="2"/>
  <c r="O45" i="4"/>
  <c r="G37" i="8"/>
  <c r="G42" i="8" s="1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G23" i="2"/>
  <c r="G30" i="2"/>
  <c r="F23" i="6"/>
  <c r="G26" i="2"/>
  <c r="G32" i="2"/>
  <c r="G13" i="2"/>
  <c r="G40" i="2"/>
  <c r="G20" i="2"/>
  <c r="G17" i="2"/>
  <c r="G10" i="2"/>
  <c r="G31" i="2"/>
  <c r="N45" i="7"/>
  <c r="I23" i="6"/>
  <c r="H22" i="6"/>
  <c r="H23" i="6"/>
  <c r="G23" i="6"/>
  <c r="G22" i="6"/>
  <c r="E41" i="8"/>
  <c r="E44" i="8" s="1"/>
  <c r="E37" i="8"/>
  <c r="E42" i="8" s="1"/>
  <c r="K37" i="8"/>
  <c r="K42" i="8" s="1"/>
  <c r="K41" i="8"/>
  <c r="K44" i="8" s="1"/>
  <c r="H37" i="8"/>
  <c r="H42" i="8" s="1"/>
  <c r="H41" i="8"/>
  <c r="H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I41" i="8"/>
  <c r="I44" i="8" s="1"/>
  <c r="G42" i="2"/>
  <c r="I45" i="2"/>
  <c r="G18" i="5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<sst xmlns="http://schemas.openxmlformats.org/spreadsheetml/2006/main" count="439" uniqueCount="259">
  <si>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</si>
  <si>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</si>
  <si>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</si>
  <si>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</si>
  <si>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</si>
  <si>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</si>
  <si>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</si>
  <si>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</si>
  <si>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</si>
  <si>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</si>
  <si>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</si>
  <si>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</si>
  <si>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</si>
  <si>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</si>
  <si>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</si>
  <si>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</si>
  <si>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</si>
  <si>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</si>
  <si>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</si>
  <si>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</si>
  <si>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</si>
  <si>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</si>
  <si>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</si>
  <si>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</si>
  <si>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</si>
  <si>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</si>
  <si>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</si>
  <si>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</si>
  <si>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</si>
  <si>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</si>
  <si>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</si>
  <si>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</si>
  <si>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</si>
  <si>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</si>
  <si>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</si>
  <si>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</si>
  <si>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</si>
  <si>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</si>
  <si>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</si>
  <si>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</si>
  <si>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</si>
  <si>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</si>
  <si>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</si>
  <si>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</si>
  <si>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</si>
  <si>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</si>
  <si>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</si>
  <si>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</si>
  <si>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</si>
  <si>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</si>
  <si>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</si>
  <si>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</si>
  <si>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</si>
  <si>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</si>
  <si>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</si>
  <si>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</si>
  <si>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</si>
  <si>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</si>
  <si>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</si>
  <si>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</si>
  <si>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</si>
  <si>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</si>
  <si>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</si>
  <si>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</si>
  <si>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</si>
  <si>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</si>
  <si>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</si>
  <si>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</si>
  <si>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</si>
  <si>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</si>
  <si>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</si>
  <si>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</si>
  <si>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</si>
  <si>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</si>
  <si>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</si>
  <si>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</si>
  <si>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</si>
  <si>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</si>
  <si>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</si>
  <si>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</si>
  <si>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</si>
  <si>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</si>
  <si>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</si>
  <si>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</si>
  <si>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</si>
  <si>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</si>
  <si>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</si>
  <si>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</si>
  <si>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</si>
  <si>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</si>
  <si>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</si>
  <si>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</si>
  <si>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</si>
  <si>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</si>
  <si>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</si>
  <si>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</si>
  <si>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</si>
  <si>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</si>
  <si>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</si>
  <si>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</si>
  <si>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</si>
  <si>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</si>
  <si>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</si>
  <si>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</si>
  <si>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</si>
  <si>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</si>
  <si>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</si>
  <si>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</si>
  <si>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</si>
  <si>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</si>
  <si>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</si>
  <si>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</si>
  <si>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</si>
  <si>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</si>
  <si>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</si>
  <si>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</si>
  <si>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</si>
  <si>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</si>
  <si>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</si>
  <si>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</si>
  <si>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</si>
  <si>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</si>
  <si>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</si>
  <si>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</si>
  <si>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</si>
  <si>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</si>
  <si>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</si>
  <si>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</si>
  <si>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</si>
  <si>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</si>
  <si>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</si>
  <si>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</si>
  <si>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</si>
  <si>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</si>
  <si>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</si>
  <si>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</si>
  <si>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</si>
  <si>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</si>
  <si>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</si>
  <si>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</si>
  <si>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</si>
  <si>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</si>
  <si>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</si>
  <si>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</si>
  <si>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</si>
  <si>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</si>
  <si>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</si>
  <si>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</si>
  <si>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</si>
  <si>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</si>
  <si>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</si>
  <si>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</si>
  <si>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</si>
  <si>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</si>
  <si>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</si>
  <si>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</si>
  <si>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</si>
  <si>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</si>
  <si>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</si>
  <si>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</si>
  <si>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</si>
  <si>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</si>
  <si>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</si>
  <si>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</si>
  <si>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</si>
  <si>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</si>
  <si>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</si>
  <si>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</si>
  <si>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</si>
  <si>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</si>
  <si>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</si>
  <si>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</si>
  <si>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</si>
  <si>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</si>
  <si>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</si>
  <si>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</si>
  <si>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</si>
  <si>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</si>
  <si>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</si>
  <si>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</si>
  <si>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</si>
  <si>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</si>
  <si>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</si>
  <si>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</si>
  <si>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</si>
  <si>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</si>
  <si>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</si>
  <si>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</si>
  <si>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</si>
  <si>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</si>
  <si>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</si>
  <si>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</si>
  <si>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</si>
  <si>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</si>
  <si>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</si>
  <si>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</si>
  <si>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</si>
  <si>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</si>
  <si>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</si>
  <si>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</si>
  <si>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</si>
  <si>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</si>
  <si>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</si>
  <si>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</si>
  <si>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</si>
  <si>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</si>
  <si>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</si>
  <si>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</si>
  <si>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</si>
  <si>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</si>
  <si>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</si>
  <si>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</si>
  <si>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</si>
  <si>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</si>
  <si>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</si>
  <si>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</si>
  <si>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</si>
  <si>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</si>
  <si>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</si>
  <si>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</si>
  <si>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</si>
  <si>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</si>
  <si>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</si>
  <si>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</si>
  <si>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</si>
  <si>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</si>
  <si>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</si>
  <si>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</si>
  <si>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</si>
  <si>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</si>
  <si>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</si>
  <si>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</si>
  <si>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</si>
  <si>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</si>
  <si>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</si>
  <si>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</si>
  <si>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</si>
  <si>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</si>
  <si>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</si>
  <si>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</si>
  <si>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</si>
  <si>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</si>
  <si>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</si>
  <si>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</si>
  <si>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</si>
  <si>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</si>
  <si>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</si>
  <si>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</si>
  <si>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</si>
  <si>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</si>
  <si>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道路公社</t>
    <rPh sb="0" eb="2">
      <t>ドウロ</t>
    </rPh>
    <rPh sb="2" eb="4">
      <t>コウシャ</t>
    </rPh>
    <phoneticPr fontId="14"/>
  </si>
  <si>
    <t>宮崎県</t>
    <rPh sb="0" eb="3">
      <t>ミヤザキケン</t>
    </rPh>
    <phoneticPr fontId="9"/>
  </si>
  <si>
    <t>宮崎県</t>
    <rPh sb="0" eb="3">
      <t>ミヤザキケン</t>
    </rPh>
    <phoneticPr fontId="16"/>
  </si>
  <si>
    <t>病院事業</t>
    <rPh sb="0" eb="2">
      <t>ビョウイン</t>
    </rPh>
    <rPh sb="2" eb="4">
      <t>ジギョウ</t>
    </rPh>
    <phoneticPr fontId="9"/>
  </si>
  <si>
    <t>電気事業</t>
    <rPh sb="0" eb="2">
      <t>デンキ</t>
    </rPh>
    <rPh sb="2" eb="4">
      <t>ジギョウ</t>
    </rPh>
    <phoneticPr fontId="9"/>
  </si>
  <si>
    <t>工業用水事業</t>
    <rPh sb="0" eb="2">
      <t>コウギョウ</t>
    </rPh>
    <rPh sb="2" eb="3">
      <t>ヨウ</t>
    </rPh>
    <rPh sb="3" eb="4">
      <t>スイ</t>
    </rPh>
    <rPh sb="4" eb="6">
      <t>ジギョウ</t>
    </rPh>
    <phoneticPr fontId="9"/>
  </si>
  <si>
    <t>観光施設事業（その他観光施設）</t>
    <rPh sb="0" eb="2">
      <t>カンコウ</t>
    </rPh>
    <rPh sb="2" eb="4">
      <t>シセツ</t>
    </rPh>
    <rPh sb="4" eb="6">
      <t>ジギョウ</t>
    </rPh>
    <rPh sb="9" eb="10">
      <t>タ</t>
    </rPh>
    <rPh sb="10" eb="12">
      <t>カンコウ</t>
    </rPh>
    <rPh sb="12" eb="14">
      <t>シセツ</t>
    </rPh>
    <phoneticPr fontId="9"/>
  </si>
  <si>
    <t>観光施設事業（休養宿泊施設）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phoneticPr fontId="9"/>
  </si>
  <si>
    <t>港湾整備事業（宅地造成事業含）</t>
    <rPh sb="0" eb="2">
      <t>コウワン</t>
    </rPh>
    <rPh sb="2" eb="4">
      <t>セイビ</t>
    </rPh>
    <rPh sb="4" eb="6">
      <t>ジギョウ</t>
    </rPh>
    <rPh sb="7" eb="9">
      <t>タクチ</t>
    </rPh>
    <rPh sb="9" eb="11">
      <t>ゾウセイ</t>
    </rPh>
    <rPh sb="11" eb="13">
      <t>ジギョウ</t>
    </rPh>
    <rPh sb="13" eb="14">
      <t>フク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</si>
</sst>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4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1"/>
      <name val="ＭＳ Ｐゴシック"/>
      <family val="1"/>
      <charset val="128"/>
    </font>
    <font>
      <b/>
      <sz val="12"/>
      <name val="ＭＳ Ｐゴシック"/>
      <family val="1"/>
      <charset val="128"/>
    </font>
    <font>
      <b/>
      <sz val="11"/>
      <name val="ＭＳ Ｐゴシック"/>
      <family val="1"/>
      <charset val="128"/>
    </font>
    <font>
      <sz val="11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23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41" fontId="0" fillId="0" borderId="10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0" fontId="21" fillId="0" borderId="5" xfId="0" applyFont="1" applyBorder="1" applyAlignment="1">
      <alignment horizontal="distributed" vertical="center" justifyLastLine="1"/>
    </xf>
    <xf numFmtId="0" fontId="22" fillId="0" borderId="5" xfId="0" applyFont="1" applyBorder="1" applyAlignment="1">
      <alignment horizontal="distributed" vertical="center" justifyLastLine="1"/>
    </xf>
    <xf numFmtId="41" fontId="21" fillId="0" borderId="5" xfId="0" applyNumberFormat="1" applyFont="1" applyBorder="1" applyAlignment="1">
      <alignment horizontal="distributed" vertical="center" justifyLastLine="1"/>
    </xf>
    <xf numFmtId="177" fontId="20" fillId="0" borderId="10" xfId="1" applyNumberFormat="1" applyFont="1" applyBorder="1" applyAlignment="1">
      <alignment horizontal="right" vertical="center"/>
    </xf>
    <xf numFmtId="177" fontId="20" fillId="0" borderId="10" xfId="1" applyNumberFormat="1" applyFont="1" applyBorder="1" applyAlignment="1">
      <alignment vertical="center"/>
    </xf>
    <xf numFmtId="177" fontId="20" fillId="0" borderId="10" xfId="1" quotePrefix="1" applyNumberFormat="1" applyFont="1" applyBorder="1" applyAlignment="1">
      <alignment horizontal="right" vertical="center"/>
    </xf>
    <xf numFmtId="177" fontId="23" fillId="0" borderId="10" xfId="1" applyNumberFormat="1" applyFont="1" applyBorder="1" applyAlignment="1">
      <alignment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0" fontId="2" fillId="0" borderId="10" xfId="0" applyFont="1" applyBorder="1" applyAlignment="1">
      <alignment horizontal="center"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 shrinkToFit="1"/>
    </xf>
    <xf numFmtId="176" fontId="2" fillId="0" borderId="15" xfId="0" applyNumberFormat="1" applyFont="1" applyBorder="1" applyAlignment="1">
      <alignment horizontal="center" vertical="center" shrinkToFit="1"/>
    </xf>
    <xf numFmtId="176" fontId="2" fillId="0" borderId="14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177" fontId="2" fillId="0" borderId="11" xfId="1" applyNumberFormat="1" applyBorder="1" applyAlignment="1">
      <alignment vertical="center"/>
    </xf>
    <xf numFmtId="177" fontId="2" fillId="0" borderId="13" xfId="1" applyNumberFormat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 shrinkToFit="1"/>
    </xf>
    <xf numFmtId="41" fontId="0" fillId="0" borderId="14" xfId="0" applyNumberFormat="1" applyBorder="1" applyAlignment="1">
      <alignment horizontal="center" vertical="center"/>
    </xf>
    <xf numFmtId="41" fontId="0" fillId="0" borderId="15" xfId="0" applyNumberFormat="1" applyBorder="1" applyAlignment="1">
      <alignment horizontal="center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26" activePane="bottomRight" state="frozen"/>
      <selection pane="topRight" activeCell="F1" sqref="F1"/>
      <selection pane="bottomLeft" activeCell="A9" sqref="A9"/>
      <selection pane="bottomRight" activeCell="F45" sqref="F45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84" t="s">
        <v>251</v>
      </c>
      <c r="F1" s="1"/>
    </row>
    <row r="3" spans="1:11" ht="1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6"/>
      <c r="F7" s="45" t="s">
        <v>241</v>
      </c>
      <c r="G7" s="45"/>
      <c r="H7" s="45" t="s">
        <v>238</v>
      </c>
      <c r="I7" s="46" t="s">
        <v>21</v>
      </c>
    </row>
    <row r="8" spans="1:11" ht="17.149999999999999" customHeight="1">
      <c r="A8" s="18"/>
      <c r="B8" s="19"/>
      <c r="C8" s="19"/>
      <c r="D8" s="19"/>
      <c r="E8" s="57"/>
      <c r="F8" s="48" t="s">
        <v>90</v>
      </c>
      <c r="G8" s="48" t="s">
        <v>2</v>
      </c>
      <c r="H8" s="48" t="s">
        <v>233</v>
      </c>
      <c r="I8" s="49"/>
    </row>
    <row r="9" spans="1:11" ht="18" customHeight="1">
      <c r="A9" s="91" t="s">
        <v>87</v>
      </c>
      <c r="B9" s="91" t="s">
        <v>89</v>
      </c>
      <c r="C9" s="58" t="s">
        <v>3</v>
      </c>
      <c r="D9" s="50"/>
      <c r="E9" s="50"/>
      <c r="F9" s="51">
        <v>144888</v>
      </c>
      <c r="G9" s="52">
        <f>F9/$F$27*100</f>
        <v>22.197471209073374</v>
      </c>
      <c r="H9" s="51">
        <v>139359</v>
      </c>
      <c r="I9" s="52">
        <f>(F9/H9-1)*100</f>
        <v>3.9674509719501483</v>
      </c>
      <c r="K9" s="23"/>
    </row>
    <row r="10" spans="1:11" ht="18" customHeight="1">
      <c r="A10" s="91"/>
      <c r="B10" s="91"/>
      <c r="C10" s="60"/>
      <c r="D10" s="62" t="s">
        <v>22</v>
      </c>
      <c r="E10" s="50"/>
      <c r="F10" s="51">
        <v>36013</v>
      </c>
      <c r="G10" s="52">
        <f t="shared" ref="G10:G26" si="0">F10/$F$27*100</f>
        <v>5.5173480940613393</v>
      </c>
      <c r="H10" s="51">
        <v>32793</v>
      </c>
      <c r="I10" s="52">
        <f t="shared" ref="I10:I27" si="1">(F10/H10-1)*100</f>
        <v>9.8191687250327888</v>
      </c>
    </row>
    <row r="11" spans="1:11" ht="18" customHeight="1">
      <c r="A11" s="91"/>
      <c r="B11" s="91"/>
      <c r="C11" s="60"/>
      <c r="D11" s="60"/>
      <c r="E11" s="44" t="s">
        <v>23</v>
      </c>
      <c r="F11" s="51">
        <v>33584</v>
      </c>
      <c r="G11" s="52">
        <f t="shared" si="0"/>
        <v>5.1452147388708536</v>
      </c>
      <c r="H11" s="51">
        <v>30433</v>
      </c>
      <c r="I11" s="52">
        <f t="shared" si="1"/>
        <v>10.353892156540589</v>
      </c>
    </row>
    <row r="12" spans="1:11" ht="18" customHeight="1">
      <c r="A12" s="91"/>
      <c r="B12" s="91"/>
      <c r="C12" s="60"/>
      <c r="D12" s="60"/>
      <c r="E12" s="44" t="s">
        <v>24</v>
      </c>
      <c r="F12" s="51">
        <v>2357</v>
      </c>
      <c r="G12" s="52">
        <f t="shared" si="0"/>
        <v>0.36110264231534667</v>
      </c>
      <c r="H12" s="51">
        <v>2322</v>
      </c>
      <c r="I12" s="52">
        <f t="shared" si="1"/>
        <v>1.5073212747631404</v>
      </c>
    </row>
    <row r="13" spans="1:11" ht="18" customHeight="1">
      <c r="A13" s="91"/>
      <c r="B13" s="91"/>
      <c r="C13" s="60"/>
      <c r="D13" s="61"/>
      <c r="E13" s="44" t="s">
        <v>25</v>
      </c>
      <c r="F13" s="51">
        <v>72</v>
      </c>
      <c r="G13" s="52">
        <f t="shared" si="0"/>
        <v>1.1030712875139992E-2</v>
      </c>
      <c r="H13" s="51">
        <v>37</v>
      </c>
      <c r="I13" s="52">
        <f t="shared" si="1"/>
        <v>94.594594594594611</v>
      </c>
    </row>
    <row r="14" spans="1:11" ht="18" customHeight="1">
      <c r="A14" s="91"/>
      <c r="B14" s="91"/>
      <c r="C14" s="60"/>
      <c r="D14" s="58" t="s">
        <v>26</v>
      </c>
      <c r="E14" s="50"/>
      <c r="F14" s="51">
        <v>25909</v>
      </c>
      <c r="G14" s="52">
        <f t="shared" si="0"/>
        <v>3.9693713872500278</v>
      </c>
      <c r="H14" s="51">
        <v>24701</v>
      </c>
      <c r="I14" s="52">
        <f t="shared" si="1"/>
        <v>4.8904902635520831</v>
      </c>
    </row>
    <row r="15" spans="1:11" ht="18" customHeight="1">
      <c r="A15" s="91"/>
      <c r="B15" s="91"/>
      <c r="C15" s="60"/>
      <c r="D15" s="60"/>
      <c r="E15" s="44" t="s">
        <v>27</v>
      </c>
      <c r="F15" s="51">
        <v>1244</v>
      </c>
      <c r="G15" s="52">
        <f t="shared" si="0"/>
        <v>0.19058620578714094</v>
      </c>
      <c r="H15" s="51">
        <v>1237</v>
      </c>
      <c r="I15" s="52">
        <f t="shared" si="1"/>
        <v>0.56588520614389015</v>
      </c>
    </row>
    <row r="16" spans="1:11" ht="18" customHeight="1">
      <c r="A16" s="91"/>
      <c r="B16" s="91"/>
      <c r="C16" s="60"/>
      <c r="D16" s="61"/>
      <c r="E16" s="44" t="s">
        <v>28</v>
      </c>
      <c r="F16" s="51">
        <v>24666</v>
      </c>
      <c r="G16" s="52">
        <f t="shared" si="0"/>
        <v>3.7789383858083752</v>
      </c>
      <c r="H16" s="51">
        <v>23464</v>
      </c>
      <c r="I16" s="52">
        <f t="shared" si="1"/>
        <v>5.122741220593241</v>
      </c>
      <c r="K16" s="24"/>
    </row>
    <row r="17" spans="1:26" ht="18" customHeight="1">
      <c r="A17" s="91"/>
      <c r="B17" s="91"/>
      <c r="C17" s="60"/>
      <c r="D17" s="92" t="s">
        <v>29</v>
      </c>
      <c r="E17" s="93"/>
      <c r="F17" s="51">
        <v>55525</v>
      </c>
      <c r="G17" s="52">
        <f t="shared" si="0"/>
        <v>8.5066712832242786</v>
      </c>
      <c r="H17" s="51">
        <v>54483</v>
      </c>
      <c r="I17" s="52">
        <f t="shared" si="1"/>
        <v>1.9125231723656988</v>
      </c>
    </row>
    <row r="18" spans="1:26" ht="18" customHeight="1">
      <c r="A18" s="91"/>
      <c r="B18" s="91"/>
      <c r="C18" s="60"/>
      <c r="D18" s="92" t="s">
        <v>93</v>
      </c>
      <c r="E18" s="94"/>
      <c r="F18" s="51">
        <v>2349</v>
      </c>
      <c r="G18" s="52">
        <f t="shared" si="0"/>
        <v>0.3598770075514422</v>
      </c>
      <c r="H18" s="51">
        <v>2142</v>
      </c>
      <c r="I18" s="52">
        <f t="shared" si="1"/>
        <v>9.6638655462184975</v>
      </c>
    </row>
    <row r="19" spans="1:26" ht="18" customHeight="1">
      <c r="A19" s="91"/>
      <c r="B19" s="91"/>
      <c r="C19" s="59"/>
      <c r="D19" s="92" t="s">
        <v>94</v>
      </c>
      <c r="E19" s="94"/>
      <c r="F19" s="53">
        <v>0</v>
      </c>
      <c r="G19" s="52">
        <f t="shared" si="0"/>
        <v>0</v>
      </c>
      <c r="H19" s="51">
        <v>0</v>
      </c>
      <c r="I19" s="52" t="e">
        <f t="shared" si="1"/>
        <v>#DIV/0!</v>
      </c>
      <c r="Z19" s="2" t="s">
        <v>95</v>
      </c>
    </row>
    <row r="20" spans="1:26" ht="18" customHeight="1">
      <c r="A20" s="91"/>
      <c r="B20" s="91"/>
      <c r="C20" s="50" t="s">
        <v>4</v>
      </c>
      <c r="D20" s="50"/>
      <c r="E20" s="50"/>
      <c r="F20" s="51">
        <v>22901</v>
      </c>
      <c r="G20" s="52">
        <f t="shared" si="0"/>
        <v>3.5085327160219575</v>
      </c>
      <c r="H20" s="51">
        <v>21137</v>
      </c>
      <c r="I20" s="52">
        <f t="shared" si="1"/>
        <v>8.3455551875857523</v>
      </c>
    </row>
    <row r="21" spans="1:26" ht="18" customHeight="1">
      <c r="A21" s="91"/>
      <c r="B21" s="91"/>
      <c r="C21" s="50" t="s">
        <v>5</v>
      </c>
      <c r="D21" s="50"/>
      <c r="E21" s="50"/>
      <c r="F21" s="51">
        <v>193772</v>
      </c>
      <c r="G21" s="52">
        <f t="shared" si="0"/>
        <v>29.686712433911477</v>
      </c>
      <c r="H21" s="51">
        <v>191779</v>
      </c>
      <c r="I21" s="52">
        <f t="shared" si="1"/>
        <v>1.0392170154187808</v>
      </c>
    </row>
    <row r="22" spans="1:26" ht="18" customHeight="1">
      <c r="A22" s="91"/>
      <c r="B22" s="91"/>
      <c r="C22" s="50" t="s">
        <v>30</v>
      </c>
      <c r="D22" s="50"/>
      <c r="E22" s="50"/>
      <c r="F22" s="51">
        <v>9394</v>
      </c>
      <c r="G22" s="52">
        <f t="shared" si="0"/>
        <v>1.4392016215147927</v>
      </c>
      <c r="H22" s="51">
        <v>9408</v>
      </c>
      <c r="I22" s="52">
        <f t="shared" si="1"/>
        <v>-0.14880952380952328</v>
      </c>
    </row>
    <row r="23" spans="1:26" ht="18" customHeight="1">
      <c r="A23" s="91"/>
      <c r="B23" s="91"/>
      <c r="C23" s="50" t="s">
        <v>6</v>
      </c>
      <c r="D23" s="50"/>
      <c r="E23" s="50"/>
      <c r="F23" s="51">
        <v>103985</v>
      </c>
      <c r="G23" s="52">
        <f t="shared" si="0"/>
        <v>15.930953865575443</v>
      </c>
      <c r="H23" s="51">
        <v>98757</v>
      </c>
      <c r="I23" s="52">
        <f t="shared" si="1"/>
        <v>5.2938019583421925</v>
      </c>
    </row>
    <row r="24" spans="1:26" ht="18" customHeight="1">
      <c r="A24" s="91"/>
      <c r="B24" s="91"/>
      <c r="C24" s="50" t="s">
        <v>31</v>
      </c>
      <c r="D24" s="50"/>
      <c r="E24" s="50"/>
      <c r="F24" s="51">
        <v>1950</v>
      </c>
      <c r="G24" s="52">
        <f t="shared" si="0"/>
        <v>0.29874847370170809</v>
      </c>
      <c r="H24" s="51">
        <v>1718</v>
      </c>
      <c r="I24" s="52">
        <f t="shared" si="1"/>
        <v>13.50407450523865</v>
      </c>
    </row>
    <row r="25" spans="1:26" ht="18" customHeight="1">
      <c r="A25" s="91"/>
      <c r="B25" s="91"/>
      <c r="C25" s="50" t="s">
        <v>7</v>
      </c>
      <c r="D25" s="50"/>
      <c r="E25" s="50"/>
      <c r="F25" s="51">
        <v>62046</v>
      </c>
      <c r="G25" s="52">
        <f t="shared" si="0"/>
        <v>9.5057168201518873</v>
      </c>
      <c r="H25" s="51">
        <v>67463</v>
      </c>
      <c r="I25" s="52">
        <f t="shared" si="1"/>
        <v>-8.029586588203907</v>
      </c>
    </row>
    <row r="26" spans="1:26" ht="18" customHeight="1">
      <c r="A26" s="91"/>
      <c r="B26" s="91"/>
      <c r="C26" s="50" t="s">
        <v>8</v>
      </c>
      <c r="D26" s="50"/>
      <c r="E26" s="50"/>
      <c r="F26" s="51">
        <f>549+290+1881+348+54508+5944+50267</f>
        <v>113787</v>
      </c>
      <c r="G26" s="52">
        <f t="shared" si="0"/>
        <v>17.432662860049362</v>
      </c>
      <c r="H26" s="51">
        <v>114877</v>
      </c>
      <c r="I26" s="52">
        <f t="shared" si="1"/>
        <v>-0.94884093421659932</v>
      </c>
    </row>
    <row r="27" spans="1:26" ht="18" customHeight="1">
      <c r="A27" s="91"/>
      <c r="B27" s="91"/>
      <c r="C27" s="50" t="s">
        <v>9</v>
      </c>
      <c r="D27" s="50"/>
      <c r="E27" s="50"/>
      <c r="F27" s="51">
        <f>SUM(F9,F20:F26)</f>
        <v>652723</v>
      </c>
      <c r="G27" s="52">
        <f>F27/$F$27*100</f>
        <v>100</v>
      </c>
      <c r="H27" s="51">
        <v>644498</v>
      </c>
      <c r="I27" s="52">
        <f t="shared" si="1"/>
        <v>1.2761870479039539</v>
      </c>
    </row>
    <row r="28" spans="1:26" ht="18" customHeight="1">
      <c r="A28" s="91"/>
      <c r="B28" s="91" t="s">
        <v>88</v>
      </c>
      <c r="C28" s="58" t="s">
        <v>10</v>
      </c>
      <c r="D28" s="50"/>
      <c r="E28" s="50"/>
      <c r="F28" s="51">
        <v>246087</v>
      </c>
      <c r="G28" s="52">
        <f>F28/$F$45*100</f>
        <v>37.701597768119093</v>
      </c>
      <c r="H28" s="51">
        <v>244592</v>
      </c>
      <c r="I28" s="52">
        <f>(F28/H28-1)*100</f>
        <v>0.61122195329363915</v>
      </c>
    </row>
    <row r="29" spans="1:26" ht="18" customHeight="1">
      <c r="A29" s="91"/>
      <c r="B29" s="91"/>
      <c r="C29" s="60"/>
      <c r="D29" s="50" t="s">
        <v>11</v>
      </c>
      <c r="E29" s="50"/>
      <c r="F29" s="51">
        <v>155598</v>
      </c>
      <c r="G29" s="52">
        <f t="shared" ref="G29:G44" si="2">F29/$F$45*100</f>
        <v>23.838289749250446</v>
      </c>
      <c r="H29" s="51">
        <v>156471</v>
      </c>
      <c r="I29" s="52">
        <f t="shared" ref="I29:I45" si="3">(F29/H29-1)*100</f>
        <v>-0.55793086258795199</v>
      </c>
    </row>
    <row r="30" spans="1:26" ht="18" customHeight="1">
      <c r="A30" s="91"/>
      <c r="B30" s="91"/>
      <c r="C30" s="60"/>
      <c r="D30" s="50" t="s">
        <v>32</v>
      </c>
      <c r="E30" s="50"/>
      <c r="F30" s="51">
        <v>16287</v>
      </c>
      <c r="G30" s="52">
        <f t="shared" si="2"/>
        <v>2.4952391749639586</v>
      </c>
      <c r="H30" s="51">
        <v>15260</v>
      </c>
      <c r="I30" s="52">
        <f t="shared" si="3"/>
        <v>6.7300131061599044</v>
      </c>
    </row>
    <row r="31" spans="1:26" ht="18" customHeight="1">
      <c r="A31" s="91"/>
      <c r="B31" s="91"/>
      <c r="C31" s="59"/>
      <c r="D31" s="50" t="s">
        <v>12</v>
      </c>
      <c r="E31" s="50"/>
      <c r="F31" s="51">
        <v>74202</v>
      </c>
      <c r="G31" s="52">
        <f t="shared" si="2"/>
        <v>11.368068843904688</v>
      </c>
      <c r="H31" s="51">
        <v>72861</v>
      </c>
      <c r="I31" s="52">
        <f t="shared" si="3"/>
        <v>1.8404907975460016</v>
      </c>
    </row>
    <row r="32" spans="1:26" ht="18" customHeight="1">
      <c r="A32" s="91"/>
      <c r="B32" s="91"/>
      <c r="C32" s="58" t="s">
        <v>13</v>
      </c>
      <c r="D32" s="50"/>
      <c r="E32" s="50"/>
      <c r="F32" s="51">
        <v>259580</v>
      </c>
      <c r="G32" s="52">
        <f t="shared" si="2"/>
        <v>39.768784001789427</v>
      </c>
      <c r="H32" s="51">
        <v>254926</v>
      </c>
      <c r="I32" s="52">
        <f t="shared" si="3"/>
        <v>1.8256278292524186</v>
      </c>
    </row>
    <row r="33" spans="1:9" ht="18" customHeight="1">
      <c r="A33" s="91"/>
      <c r="B33" s="91"/>
      <c r="C33" s="60"/>
      <c r="D33" s="50" t="s">
        <v>14</v>
      </c>
      <c r="E33" s="50"/>
      <c r="F33" s="51">
        <v>25405</v>
      </c>
      <c r="G33" s="52">
        <f t="shared" si="2"/>
        <v>3.8921563971240483</v>
      </c>
      <c r="H33" s="51">
        <v>24445</v>
      </c>
      <c r="I33" s="52">
        <f t="shared" si="3"/>
        <v>3.9271834731028799</v>
      </c>
    </row>
    <row r="34" spans="1:9" ht="18" customHeight="1">
      <c r="A34" s="91"/>
      <c r="B34" s="91"/>
      <c r="C34" s="60"/>
      <c r="D34" s="50" t="s">
        <v>33</v>
      </c>
      <c r="E34" s="50"/>
      <c r="F34" s="51">
        <v>6220</v>
      </c>
      <c r="G34" s="52">
        <f t="shared" si="2"/>
        <v>0.9529310289357048</v>
      </c>
      <c r="H34" s="51">
        <v>5892</v>
      </c>
      <c r="I34" s="52">
        <f t="shared" si="3"/>
        <v>5.5668703326544389</v>
      </c>
    </row>
    <row r="35" spans="1:9" ht="18" customHeight="1">
      <c r="A35" s="91"/>
      <c r="B35" s="91"/>
      <c r="C35" s="60"/>
      <c r="D35" s="50" t="s">
        <v>34</v>
      </c>
      <c r="E35" s="50"/>
      <c r="F35" s="51">
        <v>164885</v>
      </c>
      <c r="G35" s="52">
        <f t="shared" si="2"/>
        <v>25.261098505798017</v>
      </c>
      <c r="H35" s="51">
        <v>155017</v>
      </c>
      <c r="I35" s="52">
        <f t="shared" si="3"/>
        <v>6.3657534334943922</v>
      </c>
    </row>
    <row r="36" spans="1:9" ht="18" customHeight="1">
      <c r="A36" s="91"/>
      <c r="B36" s="91"/>
      <c r="C36" s="60"/>
      <c r="D36" s="50" t="s">
        <v>35</v>
      </c>
      <c r="E36" s="50"/>
      <c r="F36" s="51">
        <v>7358</v>
      </c>
      <c r="G36" s="52">
        <f t="shared" si="2"/>
        <v>1.1272775741011118</v>
      </c>
      <c r="H36" s="51">
        <v>7443</v>
      </c>
      <c r="I36" s="52">
        <f t="shared" si="3"/>
        <v>-1.1420126293161359</v>
      </c>
    </row>
    <row r="37" spans="1:9" ht="18" customHeight="1">
      <c r="A37" s="91"/>
      <c r="B37" s="91"/>
      <c r="C37" s="60"/>
      <c r="D37" s="50" t="s">
        <v>15</v>
      </c>
      <c r="E37" s="50"/>
      <c r="F37" s="51">
        <v>6413</v>
      </c>
      <c r="G37" s="52">
        <f t="shared" si="2"/>
        <v>0.98249946761489948</v>
      </c>
      <c r="H37" s="51">
        <v>6750</v>
      </c>
      <c r="I37" s="52">
        <f t="shared" si="3"/>
        <v>-4.9925925925925929</v>
      </c>
    </row>
    <row r="38" spans="1:9" ht="18" customHeight="1">
      <c r="A38" s="91"/>
      <c r="B38" s="91"/>
      <c r="C38" s="59"/>
      <c r="D38" s="50" t="s">
        <v>36</v>
      </c>
      <c r="E38" s="50"/>
      <c r="F38" s="51">
        <v>49199</v>
      </c>
      <c r="G38" s="52">
        <f t="shared" si="2"/>
        <v>7.5375005936668389</v>
      </c>
      <c r="H38" s="51">
        <v>55279</v>
      </c>
      <c r="I38" s="52">
        <f t="shared" si="3"/>
        <v>-10.998751786392658</v>
      </c>
    </row>
    <row r="39" spans="1:9" ht="18" customHeight="1">
      <c r="A39" s="91"/>
      <c r="B39" s="91"/>
      <c r="C39" s="58" t="s">
        <v>16</v>
      </c>
      <c r="D39" s="50"/>
      <c r="E39" s="50"/>
      <c r="F39" s="51">
        <v>147056</v>
      </c>
      <c r="G39" s="52">
        <f t="shared" si="2"/>
        <v>22.529618230091479</v>
      </c>
      <c r="H39" s="51">
        <v>144980</v>
      </c>
      <c r="I39" s="52">
        <f t="shared" si="3"/>
        <v>1.431921644364742</v>
      </c>
    </row>
    <row r="40" spans="1:9" ht="18" customHeight="1">
      <c r="A40" s="91"/>
      <c r="B40" s="91"/>
      <c r="C40" s="60"/>
      <c r="D40" s="58" t="s">
        <v>17</v>
      </c>
      <c r="E40" s="50"/>
      <c r="F40" s="51">
        <v>128364</v>
      </c>
      <c r="G40" s="52">
        <f t="shared" si="2"/>
        <v>19.665922604228747</v>
      </c>
      <c r="H40" s="51">
        <v>127348</v>
      </c>
      <c r="I40" s="52">
        <f t="shared" si="3"/>
        <v>0.7978138643716326</v>
      </c>
    </row>
    <row r="41" spans="1:9" ht="18" customHeight="1">
      <c r="A41" s="91"/>
      <c r="B41" s="91"/>
      <c r="C41" s="60"/>
      <c r="D41" s="60"/>
      <c r="E41" s="54" t="s">
        <v>91</v>
      </c>
      <c r="F41" s="51">
        <v>87841</v>
      </c>
      <c r="G41" s="52">
        <f t="shared" si="2"/>
        <v>13.457622912016276</v>
      </c>
      <c r="H41" s="51">
        <v>89529</v>
      </c>
      <c r="I41" s="55">
        <f t="shared" si="3"/>
        <v>-1.8854226004981656</v>
      </c>
    </row>
    <row r="42" spans="1:9" ht="18" customHeight="1">
      <c r="A42" s="91"/>
      <c r="B42" s="91"/>
      <c r="C42" s="60"/>
      <c r="D42" s="59"/>
      <c r="E42" s="44" t="s">
        <v>37</v>
      </c>
      <c r="F42" s="51">
        <v>40523</v>
      </c>
      <c r="G42" s="52">
        <f t="shared" si="2"/>
        <v>6.2082996922124698</v>
      </c>
      <c r="H42" s="51">
        <v>37819</v>
      </c>
      <c r="I42" s="55">
        <f t="shared" si="3"/>
        <v>7.1498453158465258</v>
      </c>
    </row>
    <row r="43" spans="1:9" ht="18" customHeight="1">
      <c r="A43" s="91"/>
      <c r="B43" s="91"/>
      <c r="C43" s="60"/>
      <c r="D43" s="50" t="s">
        <v>38</v>
      </c>
      <c r="E43" s="50"/>
      <c r="F43" s="51">
        <v>18692</v>
      </c>
      <c r="G43" s="52">
        <f t="shared" si="2"/>
        <v>2.8636956258627317</v>
      </c>
      <c r="H43" s="51">
        <v>17632</v>
      </c>
      <c r="I43" s="55">
        <f>(F43/H43-1)*100</f>
        <v>6.011796733212349</v>
      </c>
    </row>
    <row r="44" spans="1:9" ht="18" customHeight="1">
      <c r="A44" s="91"/>
      <c r="B44" s="91"/>
      <c r="C44" s="59"/>
      <c r="D44" s="50" t="s">
        <v>39</v>
      </c>
      <c r="E44" s="50"/>
      <c r="F44" s="51">
        <v>0</v>
      </c>
      <c r="G44" s="52">
        <f t="shared" si="2"/>
        <v>0</v>
      </c>
      <c r="H44" s="51">
        <v>0</v>
      </c>
      <c r="I44" s="55" t="e">
        <f>(F44/H44-1)*100</f>
        <v>#DIV/0!</v>
      </c>
    </row>
    <row r="45" spans="1:9" ht="18" customHeight="1">
      <c r="A45" s="91"/>
      <c r="B45" s="91"/>
      <c r="C45" s="44" t="s">
        <v>18</v>
      </c>
      <c r="D45" s="44"/>
      <c r="E45" s="44"/>
      <c r="F45" s="51">
        <f>SUM(F28,F32,F39)</f>
        <v>652723</v>
      </c>
      <c r="G45" s="52">
        <f>F45/$F$45*100</f>
        <v>100</v>
      </c>
      <c r="H45" s="51">
        <v>644498</v>
      </c>
      <c r="I45" s="52">
        <f t="shared" si="3"/>
        <v>1.2761870479039539</v>
      </c>
    </row>
    <row r="46" spans="1:9">
      <c r="A46" s="21" t="s">
        <v>19</v>
      </c>
    </row>
    <row r="47" spans="1:9">
      <c r="A47" s="22" t="s">
        <v>20</v>
      </c>
    </row>
    <row r="48" spans="1:9">
      <c r="A48" s="22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Normal="100" zoomScaleSheetLayoutView="100" workbookViewId="0">
      <pane xSplit="5" ySplit="7" topLeftCell="F27" activePane="bottomRight" state="frozen"/>
      <selection activeCell="F45" sqref="F45"/>
      <selection pane="topRight" activeCell="F45" sqref="F45"/>
      <selection pane="bottomLeft" activeCell="F45" sqref="F45"/>
      <selection pane="bottomRight" activeCell="F45" sqref="F45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85" t="s">
        <v>251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6" customHeight="1">
      <c r="A6" s="97" t="s">
        <v>48</v>
      </c>
      <c r="B6" s="98"/>
      <c r="C6" s="98"/>
      <c r="D6" s="98"/>
      <c r="E6" s="98"/>
      <c r="F6" s="102" t="s">
        <v>253</v>
      </c>
      <c r="G6" s="102"/>
      <c r="H6" s="102" t="s">
        <v>254</v>
      </c>
      <c r="I6" s="102"/>
      <c r="J6" s="102" t="s">
        <v>255</v>
      </c>
      <c r="K6" s="102"/>
      <c r="L6" s="109" t="s">
        <v>256</v>
      </c>
      <c r="M6" s="109"/>
      <c r="N6" s="102"/>
      <c r="O6" s="102"/>
    </row>
    <row r="7" spans="1:25" ht="16" customHeight="1">
      <c r="A7" s="98"/>
      <c r="B7" s="98"/>
      <c r="C7" s="98"/>
      <c r="D7" s="98"/>
      <c r="E7" s="98"/>
      <c r="F7" s="48" t="s">
        <v>243</v>
      </c>
      <c r="G7" s="48" t="s">
        <v>238</v>
      </c>
      <c r="H7" s="48" t="s">
        <v>243</v>
      </c>
      <c r="I7" s="48" t="s">
        <v>238</v>
      </c>
      <c r="J7" s="48" t="s">
        <v>243</v>
      </c>
      <c r="K7" s="48" t="s">
        <v>238</v>
      </c>
      <c r="L7" s="48" t="s">
        <v>243</v>
      </c>
      <c r="M7" s="48" t="s">
        <v>238</v>
      </c>
      <c r="N7" s="48" t="s">
        <v>243</v>
      </c>
      <c r="O7" s="48" t="s">
        <v>238</v>
      </c>
    </row>
    <row r="8" spans="1:25" ht="16" customHeight="1">
      <c r="A8" s="95" t="s">
        <v>82</v>
      </c>
      <c r="B8" s="58" t="s">
        <v>49</v>
      </c>
      <c r="C8" s="50"/>
      <c r="D8" s="50"/>
      <c r="E8" s="63" t="s">
        <v>40</v>
      </c>
      <c r="F8" s="51">
        <v>45221</v>
      </c>
      <c r="G8" s="51">
        <v>42599</v>
      </c>
      <c r="H8" s="51">
        <v>5453</v>
      </c>
      <c r="I8" s="51">
        <v>4850</v>
      </c>
      <c r="J8" s="51">
        <v>377</v>
      </c>
      <c r="K8" s="51">
        <v>384</v>
      </c>
      <c r="L8" s="51">
        <v>20</v>
      </c>
      <c r="M8" s="51">
        <v>24</v>
      </c>
      <c r="N8" s="51"/>
      <c r="O8" s="51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ht="16" customHeight="1">
      <c r="A9" s="95"/>
      <c r="B9" s="60"/>
      <c r="C9" s="50" t="s">
        <v>50</v>
      </c>
      <c r="D9" s="50"/>
      <c r="E9" s="63" t="s">
        <v>41</v>
      </c>
      <c r="F9" s="51">
        <v>45221</v>
      </c>
      <c r="G9" s="51">
        <v>42599</v>
      </c>
      <c r="H9" s="51">
        <v>5453</v>
      </c>
      <c r="I9" s="51">
        <v>4850</v>
      </c>
      <c r="J9" s="51">
        <v>377</v>
      </c>
      <c r="K9" s="51">
        <v>384</v>
      </c>
      <c r="L9" s="51">
        <v>20</v>
      </c>
      <c r="M9" s="51">
        <v>24</v>
      </c>
      <c r="N9" s="51"/>
      <c r="O9" s="51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16" customHeight="1">
      <c r="A10" s="95"/>
      <c r="B10" s="59"/>
      <c r="C10" s="50" t="s">
        <v>51</v>
      </c>
      <c r="D10" s="50"/>
      <c r="E10" s="63" t="s">
        <v>42</v>
      </c>
      <c r="F10" s="88">
        <v>0</v>
      </c>
      <c r="G10" s="51">
        <v>0</v>
      </c>
      <c r="H10" s="51">
        <v>0</v>
      </c>
      <c r="I10" s="51">
        <v>0</v>
      </c>
      <c r="J10" s="51">
        <v>0</v>
      </c>
      <c r="K10" s="64">
        <v>0</v>
      </c>
      <c r="L10" s="64">
        <v>0</v>
      </c>
      <c r="M10" s="51">
        <v>0</v>
      </c>
      <c r="N10" s="51"/>
      <c r="O10" s="51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25" ht="16" customHeight="1">
      <c r="A11" s="95"/>
      <c r="B11" s="58" t="s">
        <v>52</v>
      </c>
      <c r="C11" s="50"/>
      <c r="D11" s="50"/>
      <c r="E11" s="63" t="s">
        <v>43</v>
      </c>
      <c r="F11" s="51">
        <v>47794</v>
      </c>
      <c r="G11" s="51">
        <v>44216</v>
      </c>
      <c r="H11" s="51">
        <v>6600</v>
      </c>
      <c r="I11" s="51">
        <v>7299</v>
      </c>
      <c r="J11" s="51">
        <v>465</v>
      </c>
      <c r="K11" s="51">
        <v>454</v>
      </c>
      <c r="L11" s="51">
        <v>19</v>
      </c>
      <c r="M11" s="51">
        <v>31</v>
      </c>
      <c r="N11" s="51"/>
      <c r="O11" s="51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ht="16" customHeight="1">
      <c r="A12" s="95"/>
      <c r="B12" s="60"/>
      <c r="C12" s="50" t="s">
        <v>53</v>
      </c>
      <c r="D12" s="50"/>
      <c r="E12" s="63" t="s">
        <v>44</v>
      </c>
      <c r="F12" s="51">
        <v>47794</v>
      </c>
      <c r="G12" s="51">
        <v>44216</v>
      </c>
      <c r="H12" s="51">
        <v>6600</v>
      </c>
      <c r="I12" s="51">
        <v>7099</v>
      </c>
      <c r="J12" s="51">
        <v>465</v>
      </c>
      <c r="K12" s="51">
        <v>454</v>
      </c>
      <c r="L12" s="51">
        <v>19</v>
      </c>
      <c r="M12" s="51">
        <v>31</v>
      </c>
      <c r="N12" s="51"/>
      <c r="O12" s="51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ht="16" customHeight="1">
      <c r="A13" s="95"/>
      <c r="B13" s="59"/>
      <c r="C13" s="50" t="s">
        <v>54</v>
      </c>
      <c r="D13" s="50"/>
      <c r="E13" s="63" t="s">
        <v>45</v>
      </c>
      <c r="F13" s="51">
        <v>0</v>
      </c>
      <c r="G13" s="51">
        <v>0</v>
      </c>
      <c r="H13" s="51">
        <v>0</v>
      </c>
      <c r="I13" s="64">
        <v>200</v>
      </c>
      <c r="J13" s="64">
        <v>0</v>
      </c>
      <c r="K13" s="64">
        <v>0</v>
      </c>
      <c r="L13" s="64">
        <v>0</v>
      </c>
      <c r="M13" s="51">
        <v>0</v>
      </c>
      <c r="N13" s="51"/>
      <c r="O13" s="51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ht="16" customHeight="1">
      <c r="A14" s="95"/>
      <c r="B14" s="50" t="s">
        <v>55</v>
      </c>
      <c r="C14" s="50"/>
      <c r="D14" s="50"/>
      <c r="E14" s="63" t="s">
        <v>96</v>
      </c>
      <c r="F14" s="51">
        <f t="shared" ref="F14:G15" si="0">F9-F12</f>
        <v>-2573</v>
      </c>
      <c r="G14" s="51">
        <f t="shared" si="0"/>
        <v>-1617</v>
      </c>
      <c r="H14" s="51">
        <f t="shared" ref="H14:O15" si="1">H9-H12</f>
        <v>-1147</v>
      </c>
      <c r="I14" s="51">
        <f t="shared" si="1"/>
        <v>-2249</v>
      </c>
      <c r="J14" s="51">
        <f t="shared" si="1"/>
        <v>-88</v>
      </c>
      <c r="K14" s="51">
        <f t="shared" si="1"/>
        <v>-70</v>
      </c>
      <c r="L14" s="51">
        <f t="shared" si="1"/>
        <v>1</v>
      </c>
      <c r="M14" s="51">
        <f t="shared" si="1"/>
        <v>-7</v>
      </c>
      <c r="N14" s="51">
        <f t="shared" si="1"/>
        <v>0</v>
      </c>
      <c r="O14" s="51">
        <f t="shared" si="1"/>
        <v>0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ht="16" customHeight="1">
      <c r="A15" s="95"/>
      <c r="B15" s="50" t="s">
        <v>56</v>
      </c>
      <c r="C15" s="50"/>
      <c r="D15" s="50"/>
      <c r="E15" s="63" t="s">
        <v>97</v>
      </c>
      <c r="F15" s="51">
        <f t="shared" si="0"/>
        <v>0</v>
      </c>
      <c r="G15" s="51">
        <f t="shared" si="0"/>
        <v>0</v>
      </c>
      <c r="H15" s="51">
        <f t="shared" si="1"/>
        <v>0</v>
      </c>
      <c r="I15" s="51">
        <f t="shared" si="1"/>
        <v>-200</v>
      </c>
      <c r="J15" s="51">
        <f t="shared" si="1"/>
        <v>0</v>
      </c>
      <c r="K15" s="51">
        <f t="shared" si="1"/>
        <v>0</v>
      </c>
      <c r="L15" s="51">
        <f t="shared" si="1"/>
        <v>0</v>
      </c>
      <c r="M15" s="51">
        <f t="shared" si="1"/>
        <v>0</v>
      </c>
      <c r="N15" s="51">
        <f t="shared" ref="N15:O15" si="2">N10-N13</f>
        <v>0</v>
      </c>
      <c r="O15" s="51">
        <f t="shared" si="2"/>
        <v>0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ht="16" customHeight="1">
      <c r="A16" s="95"/>
      <c r="B16" s="50" t="s">
        <v>57</v>
      </c>
      <c r="C16" s="50"/>
      <c r="D16" s="50"/>
      <c r="E16" s="63" t="s">
        <v>98</v>
      </c>
      <c r="F16" s="51">
        <f t="shared" ref="F16:G16" si="3">F8-F11</f>
        <v>-2573</v>
      </c>
      <c r="G16" s="51">
        <f t="shared" si="3"/>
        <v>-1617</v>
      </c>
      <c r="H16" s="51">
        <f t="shared" ref="H16:O16" si="4">H8-H11</f>
        <v>-1147</v>
      </c>
      <c r="I16" s="51">
        <f t="shared" si="4"/>
        <v>-2449</v>
      </c>
      <c r="J16" s="51">
        <f>J8-J11</f>
        <v>-88</v>
      </c>
      <c r="K16" s="51">
        <f t="shared" si="4"/>
        <v>-70</v>
      </c>
      <c r="L16" s="51">
        <f t="shared" si="4"/>
        <v>1</v>
      </c>
      <c r="M16" s="51">
        <f t="shared" si="4"/>
        <v>-7</v>
      </c>
      <c r="N16" s="51">
        <f t="shared" si="4"/>
        <v>0</v>
      </c>
      <c r="O16" s="51">
        <f t="shared" si="4"/>
        <v>0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16" customHeight="1">
      <c r="A17" s="95"/>
      <c r="B17" s="50" t="s">
        <v>58</v>
      </c>
      <c r="C17" s="50"/>
      <c r="D17" s="50"/>
      <c r="E17" s="48"/>
      <c r="F17" s="51">
        <v>15471</v>
      </c>
      <c r="G17" s="51">
        <v>12897</v>
      </c>
      <c r="H17" s="51">
        <v>257</v>
      </c>
      <c r="I17" s="64">
        <v>1002</v>
      </c>
      <c r="J17" s="64">
        <v>0</v>
      </c>
      <c r="K17" s="51">
        <v>0</v>
      </c>
      <c r="L17" s="51">
        <v>49</v>
      </c>
      <c r="M17" s="51">
        <v>30</v>
      </c>
      <c r="N17" s="64"/>
      <c r="O17" s="6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ht="16" customHeight="1">
      <c r="A18" s="95"/>
      <c r="B18" s="50" t="s">
        <v>59</v>
      </c>
      <c r="C18" s="50"/>
      <c r="D18" s="50"/>
      <c r="E18" s="48"/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/>
      <c r="O18" s="6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ht="16" customHeight="1">
      <c r="A19" s="95" t="s">
        <v>83</v>
      </c>
      <c r="B19" s="58" t="s">
        <v>60</v>
      </c>
      <c r="C19" s="50"/>
      <c r="D19" s="50"/>
      <c r="E19" s="63"/>
      <c r="F19" s="51">
        <v>5680</v>
      </c>
      <c r="G19" s="51">
        <v>15405</v>
      </c>
      <c r="H19" s="51">
        <v>81</v>
      </c>
      <c r="I19" s="51">
        <v>70</v>
      </c>
      <c r="J19" s="51">
        <v>0</v>
      </c>
      <c r="K19" s="51">
        <v>0</v>
      </c>
      <c r="L19" s="51">
        <v>0</v>
      </c>
      <c r="M19" s="51">
        <v>0</v>
      </c>
      <c r="N19" s="51"/>
      <c r="O19" s="51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ht="16" customHeight="1">
      <c r="A20" s="95"/>
      <c r="B20" s="59"/>
      <c r="C20" s="50" t="s">
        <v>61</v>
      </c>
      <c r="D20" s="50"/>
      <c r="E20" s="63"/>
      <c r="F20" s="51">
        <v>2759</v>
      </c>
      <c r="G20" s="51">
        <v>7765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/>
      <c r="O20" s="51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ht="16" customHeight="1">
      <c r="A21" s="95"/>
      <c r="B21" s="50" t="s">
        <v>62</v>
      </c>
      <c r="C21" s="50"/>
      <c r="D21" s="50"/>
      <c r="E21" s="63" t="s">
        <v>99</v>
      </c>
      <c r="F21" s="51">
        <v>5680</v>
      </c>
      <c r="G21" s="51">
        <v>15405</v>
      </c>
      <c r="H21" s="51">
        <v>81</v>
      </c>
      <c r="I21" s="51">
        <v>70</v>
      </c>
      <c r="J21" s="51">
        <v>0</v>
      </c>
      <c r="K21" s="51">
        <v>0</v>
      </c>
      <c r="L21" s="51">
        <v>0</v>
      </c>
      <c r="M21" s="51">
        <v>0</v>
      </c>
      <c r="N21" s="51"/>
      <c r="O21" s="51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16" customHeight="1">
      <c r="A22" s="95"/>
      <c r="B22" s="58" t="s">
        <v>63</v>
      </c>
      <c r="C22" s="50"/>
      <c r="D22" s="50"/>
      <c r="E22" s="63" t="s">
        <v>100</v>
      </c>
      <c r="F22" s="51">
        <v>7789</v>
      </c>
      <c r="G22" s="51">
        <v>12548</v>
      </c>
      <c r="H22" s="51">
        <v>3617</v>
      </c>
      <c r="I22" s="51">
        <v>3787</v>
      </c>
      <c r="J22" s="51">
        <v>169</v>
      </c>
      <c r="K22" s="51">
        <v>345</v>
      </c>
      <c r="L22" s="51">
        <v>20</v>
      </c>
      <c r="M22" s="51">
        <v>19</v>
      </c>
      <c r="N22" s="51"/>
      <c r="O22" s="51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16" customHeight="1">
      <c r="A23" s="95"/>
      <c r="B23" s="59" t="s">
        <v>64</v>
      </c>
      <c r="C23" s="50" t="s">
        <v>65</v>
      </c>
      <c r="D23" s="50"/>
      <c r="E23" s="63"/>
      <c r="F23" s="51">
        <v>4335</v>
      </c>
      <c r="G23" s="51">
        <v>4415</v>
      </c>
      <c r="H23" s="51">
        <v>52</v>
      </c>
      <c r="I23" s="51">
        <v>80</v>
      </c>
      <c r="J23" s="51">
        <v>0</v>
      </c>
      <c r="K23" s="51">
        <v>0</v>
      </c>
      <c r="L23" s="51">
        <v>0</v>
      </c>
      <c r="M23" s="51">
        <v>0</v>
      </c>
      <c r="N23" s="51"/>
      <c r="O23" s="51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16" customHeight="1">
      <c r="A24" s="95"/>
      <c r="B24" s="50" t="s">
        <v>101</v>
      </c>
      <c r="C24" s="50"/>
      <c r="D24" s="50"/>
      <c r="E24" s="63" t="s">
        <v>102</v>
      </c>
      <c r="F24" s="51">
        <f t="shared" ref="F24:G24" si="5">F21-F22</f>
        <v>-2109</v>
      </c>
      <c r="G24" s="51">
        <f t="shared" si="5"/>
        <v>2857</v>
      </c>
      <c r="H24" s="51">
        <f t="shared" ref="H24:O24" si="6">H21-H22</f>
        <v>-3536</v>
      </c>
      <c r="I24" s="51">
        <f t="shared" si="6"/>
        <v>-3717</v>
      </c>
      <c r="J24" s="51">
        <f t="shared" si="6"/>
        <v>-169</v>
      </c>
      <c r="K24" s="51">
        <f t="shared" si="6"/>
        <v>-345</v>
      </c>
      <c r="L24" s="51">
        <f t="shared" si="6"/>
        <v>-20</v>
      </c>
      <c r="M24" s="51">
        <f t="shared" si="6"/>
        <v>-19</v>
      </c>
      <c r="N24" s="51">
        <f t="shared" si="6"/>
        <v>0</v>
      </c>
      <c r="O24" s="51">
        <f t="shared" si="6"/>
        <v>0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ht="16" customHeight="1">
      <c r="A25" s="95"/>
      <c r="B25" s="58" t="s">
        <v>66</v>
      </c>
      <c r="C25" s="58"/>
      <c r="D25" s="58"/>
      <c r="E25" s="99" t="s">
        <v>103</v>
      </c>
      <c r="F25" s="103">
        <v>2109</v>
      </c>
      <c r="G25" s="103">
        <v>0</v>
      </c>
      <c r="H25" s="103">
        <v>3536</v>
      </c>
      <c r="I25" s="103">
        <v>3717</v>
      </c>
      <c r="J25" s="103">
        <v>169</v>
      </c>
      <c r="K25" s="103">
        <v>345</v>
      </c>
      <c r="L25" s="103">
        <v>20</v>
      </c>
      <c r="M25" s="103">
        <v>19</v>
      </c>
      <c r="N25" s="103"/>
      <c r="O25" s="103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16" customHeight="1">
      <c r="A26" s="95"/>
      <c r="B26" s="77" t="s">
        <v>67</v>
      </c>
      <c r="C26" s="77"/>
      <c r="D26" s="77"/>
      <c r="E26" s="100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16" customHeight="1">
      <c r="A27" s="95"/>
      <c r="B27" s="50" t="s">
        <v>104</v>
      </c>
      <c r="C27" s="50"/>
      <c r="D27" s="50"/>
      <c r="E27" s="63" t="s">
        <v>105</v>
      </c>
      <c r="F27" s="51">
        <f>F24+F25</f>
        <v>0</v>
      </c>
      <c r="G27" s="51">
        <f>G24+G25</f>
        <v>2857</v>
      </c>
      <c r="H27" s="51">
        <f>H24+H25</f>
        <v>0</v>
      </c>
      <c r="I27" s="51">
        <f t="shared" ref="I27:M27" si="7">I24+I25</f>
        <v>0</v>
      </c>
      <c r="J27" s="51">
        <f t="shared" si="7"/>
        <v>0</v>
      </c>
      <c r="K27" s="51">
        <f t="shared" si="7"/>
        <v>0</v>
      </c>
      <c r="L27" s="51">
        <f t="shared" si="7"/>
        <v>0</v>
      </c>
      <c r="M27" s="51">
        <f t="shared" si="7"/>
        <v>0</v>
      </c>
      <c r="N27" s="51">
        <f t="shared" ref="N27:O27" si="8">N24+N25</f>
        <v>0</v>
      </c>
      <c r="O27" s="51">
        <f t="shared" si="8"/>
        <v>0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ht="16" customHeight="1">
      <c r="A28" s="8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ht="16" customHeight="1">
      <c r="A29" s="12"/>
      <c r="F29" s="25"/>
      <c r="G29" s="25"/>
      <c r="H29" s="25"/>
      <c r="I29" s="25"/>
      <c r="J29" s="26"/>
      <c r="K29" s="26"/>
      <c r="L29" s="25"/>
      <c r="M29" s="25"/>
      <c r="N29" s="25"/>
      <c r="O29" s="26" t="s">
        <v>106</v>
      </c>
      <c r="P29" s="25"/>
      <c r="Q29" s="25"/>
      <c r="R29" s="25"/>
      <c r="S29" s="25"/>
      <c r="T29" s="25"/>
      <c r="U29" s="25"/>
      <c r="V29" s="25"/>
      <c r="W29" s="25"/>
      <c r="X29" s="25"/>
      <c r="Y29" s="26"/>
    </row>
    <row r="30" spans="1:25" ht="16" customHeight="1">
      <c r="A30" s="98" t="s">
        <v>68</v>
      </c>
      <c r="B30" s="98"/>
      <c r="C30" s="98"/>
      <c r="D30" s="98"/>
      <c r="E30" s="98"/>
      <c r="F30" s="106" t="s">
        <v>258</v>
      </c>
      <c r="G30" s="107"/>
      <c r="H30" s="108" t="s">
        <v>257</v>
      </c>
      <c r="I30" s="107"/>
      <c r="J30" s="108" t="s">
        <v>256</v>
      </c>
      <c r="K30" s="107"/>
      <c r="L30" s="105"/>
      <c r="M30" s="105"/>
      <c r="N30" s="105"/>
      <c r="O30" s="105"/>
      <c r="P30" s="27"/>
      <c r="Q30" s="25"/>
      <c r="R30" s="27"/>
      <c r="S30" s="25"/>
      <c r="T30" s="27"/>
      <c r="U30" s="25"/>
      <c r="V30" s="27"/>
      <c r="W30" s="25"/>
      <c r="X30" s="27"/>
      <c r="Y30" s="25"/>
    </row>
    <row r="31" spans="1:25" ht="16" customHeight="1">
      <c r="A31" s="98"/>
      <c r="B31" s="98"/>
      <c r="C31" s="98"/>
      <c r="D31" s="98"/>
      <c r="E31" s="98"/>
      <c r="F31" s="48" t="s">
        <v>243</v>
      </c>
      <c r="G31" s="48" t="s">
        <v>238</v>
      </c>
      <c r="H31" s="48" t="s">
        <v>243</v>
      </c>
      <c r="I31" s="48" t="s">
        <v>238</v>
      </c>
      <c r="J31" s="48" t="s">
        <v>243</v>
      </c>
      <c r="K31" s="48" t="s">
        <v>238</v>
      </c>
      <c r="L31" s="48" t="s">
        <v>243</v>
      </c>
      <c r="M31" s="48" t="s">
        <v>238</v>
      </c>
      <c r="N31" s="48" t="s">
        <v>243</v>
      </c>
      <c r="O31" s="48" t="s">
        <v>238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ht="16" customHeight="1">
      <c r="A32" s="95" t="s">
        <v>84</v>
      </c>
      <c r="B32" s="58" t="s">
        <v>49</v>
      </c>
      <c r="C32" s="50"/>
      <c r="D32" s="50"/>
      <c r="E32" s="63" t="s">
        <v>40</v>
      </c>
      <c r="F32" s="51">
        <v>695</v>
      </c>
      <c r="G32" s="51">
        <v>677</v>
      </c>
      <c r="H32" s="51">
        <v>37</v>
      </c>
      <c r="I32" s="51">
        <f>37</f>
        <v>37</v>
      </c>
      <c r="J32" s="51">
        <v>3</v>
      </c>
      <c r="K32" s="51">
        <v>2</v>
      </c>
      <c r="L32" s="51"/>
      <c r="M32" s="51"/>
      <c r="N32" s="51"/>
      <c r="O32" s="51"/>
      <c r="P32" s="29"/>
      <c r="Q32" s="29"/>
      <c r="R32" s="29"/>
      <c r="S32" s="29"/>
      <c r="T32" s="30"/>
      <c r="U32" s="30"/>
      <c r="V32" s="29"/>
      <c r="W32" s="29"/>
      <c r="X32" s="30"/>
      <c r="Y32" s="30"/>
    </row>
    <row r="33" spans="1:25" ht="16" customHeight="1">
      <c r="A33" s="101"/>
      <c r="B33" s="60"/>
      <c r="C33" s="58" t="s">
        <v>69</v>
      </c>
      <c r="D33" s="50"/>
      <c r="E33" s="63"/>
      <c r="F33" s="51">
        <v>462</v>
      </c>
      <c r="G33" s="51">
        <v>461</v>
      </c>
      <c r="H33" s="51">
        <v>1</v>
      </c>
      <c r="I33" s="87">
        <v>0</v>
      </c>
      <c r="J33" s="51">
        <v>0</v>
      </c>
      <c r="K33" s="87">
        <v>0</v>
      </c>
      <c r="L33" s="51"/>
      <c r="M33" s="51"/>
      <c r="N33" s="51"/>
      <c r="O33" s="51"/>
      <c r="P33" s="29"/>
      <c r="Q33" s="29"/>
      <c r="R33" s="29"/>
      <c r="S33" s="29"/>
      <c r="T33" s="30"/>
      <c r="U33" s="30"/>
      <c r="V33" s="29"/>
      <c r="W33" s="29"/>
      <c r="X33" s="30"/>
      <c r="Y33" s="30"/>
    </row>
    <row r="34" spans="1:25" ht="16" customHeight="1">
      <c r="A34" s="101"/>
      <c r="B34" s="60"/>
      <c r="C34" s="59"/>
      <c r="D34" s="50" t="s">
        <v>70</v>
      </c>
      <c r="E34" s="63"/>
      <c r="F34" s="51">
        <v>462</v>
      </c>
      <c r="G34" s="51">
        <v>461</v>
      </c>
      <c r="H34" s="51">
        <v>1</v>
      </c>
      <c r="I34" s="87">
        <v>0</v>
      </c>
      <c r="J34" s="51">
        <v>0</v>
      </c>
      <c r="K34" s="87">
        <v>0</v>
      </c>
      <c r="L34" s="51"/>
      <c r="M34" s="51"/>
      <c r="N34" s="51"/>
      <c r="O34" s="51"/>
      <c r="P34" s="29"/>
      <c r="Q34" s="29"/>
      <c r="R34" s="29"/>
      <c r="S34" s="29"/>
      <c r="T34" s="30"/>
      <c r="U34" s="30"/>
      <c r="V34" s="29"/>
      <c r="W34" s="29"/>
      <c r="X34" s="30"/>
      <c r="Y34" s="30"/>
    </row>
    <row r="35" spans="1:25" ht="16" customHeight="1">
      <c r="A35" s="101"/>
      <c r="B35" s="59"/>
      <c r="C35" s="50" t="s">
        <v>71</v>
      </c>
      <c r="D35" s="50"/>
      <c r="E35" s="63"/>
      <c r="F35" s="51">
        <v>233</v>
      </c>
      <c r="G35" s="51">
        <v>216</v>
      </c>
      <c r="H35" s="51">
        <v>36</v>
      </c>
      <c r="I35" s="51">
        <f>37</f>
        <v>37</v>
      </c>
      <c r="J35" s="51">
        <v>3</v>
      </c>
      <c r="K35" s="51">
        <v>2</v>
      </c>
      <c r="L35" s="51"/>
      <c r="M35" s="51"/>
      <c r="N35" s="51"/>
      <c r="O35" s="51"/>
      <c r="P35" s="29"/>
      <c r="Q35" s="29"/>
      <c r="R35" s="29"/>
      <c r="S35" s="29"/>
      <c r="T35" s="30"/>
      <c r="U35" s="30"/>
      <c r="V35" s="29"/>
      <c r="W35" s="29"/>
      <c r="X35" s="30"/>
      <c r="Y35" s="30"/>
    </row>
    <row r="36" spans="1:25" ht="16" customHeight="1">
      <c r="A36" s="101"/>
      <c r="B36" s="58" t="s">
        <v>52</v>
      </c>
      <c r="C36" s="50"/>
      <c r="D36" s="50"/>
      <c r="E36" s="63" t="s">
        <v>41</v>
      </c>
      <c r="F36" s="51">
        <v>556</v>
      </c>
      <c r="G36" s="51">
        <v>597</v>
      </c>
      <c r="H36" s="51">
        <v>37</v>
      </c>
      <c r="I36" s="51">
        <f>37</f>
        <v>37</v>
      </c>
      <c r="J36" s="51">
        <v>3</v>
      </c>
      <c r="K36" s="51">
        <v>2</v>
      </c>
      <c r="L36" s="51"/>
      <c r="M36" s="51"/>
      <c r="N36" s="51"/>
      <c r="O36" s="51"/>
      <c r="P36" s="29"/>
      <c r="Q36" s="29"/>
      <c r="R36" s="29"/>
      <c r="S36" s="29"/>
      <c r="T36" s="29"/>
      <c r="U36" s="29"/>
      <c r="V36" s="29"/>
      <c r="W36" s="29"/>
      <c r="X36" s="30"/>
      <c r="Y36" s="30"/>
    </row>
    <row r="37" spans="1:25" ht="16" customHeight="1">
      <c r="A37" s="101"/>
      <c r="B37" s="60"/>
      <c r="C37" s="50" t="s">
        <v>72</v>
      </c>
      <c r="D37" s="50"/>
      <c r="E37" s="63"/>
      <c r="F37" s="51">
        <v>540</v>
      </c>
      <c r="G37" s="51">
        <v>588</v>
      </c>
      <c r="H37" s="51">
        <v>37</v>
      </c>
      <c r="I37" s="51">
        <f>37</f>
        <v>37</v>
      </c>
      <c r="J37" s="51">
        <v>3</v>
      </c>
      <c r="K37" s="51">
        <v>2</v>
      </c>
      <c r="L37" s="51"/>
      <c r="M37" s="51"/>
      <c r="N37" s="51"/>
      <c r="O37" s="51"/>
      <c r="P37" s="29"/>
      <c r="Q37" s="29"/>
      <c r="R37" s="29"/>
      <c r="S37" s="29"/>
      <c r="T37" s="29"/>
      <c r="U37" s="29"/>
      <c r="V37" s="29"/>
      <c r="W37" s="29"/>
      <c r="X37" s="30"/>
      <c r="Y37" s="30"/>
    </row>
    <row r="38" spans="1:25" ht="16" customHeight="1">
      <c r="A38" s="101"/>
      <c r="B38" s="59"/>
      <c r="C38" s="50" t="s">
        <v>73</v>
      </c>
      <c r="D38" s="50"/>
      <c r="E38" s="63"/>
      <c r="F38" s="51">
        <v>16</v>
      </c>
      <c r="G38" s="51">
        <v>9</v>
      </c>
      <c r="H38" s="51">
        <v>0</v>
      </c>
      <c r="I38" s="87">
        <v>0</v>
      </c>
      <c r="J38" s="51">
        <v>0</v>
      </c>
      <c r="K38" s="87">
        <v>0</v>
      </c>
      <c r="L38" s="51"/>
      <c r="M38" s="51"/>
      <c r="N38" s="51"/>
      <c r="O38" s="51"/>
      <c r="P38" s="29"/>
      <c r="Q38" s="29"/>
      <c r="R38" s="30"/>
      <c r="S38" s="30"/>
      <c r="T38" s="29"/>
      <c r="U38" s="29"/>
      <c r="V38" s="29"/>
      <c r="W38" s="29"/>
      <c r="X38" s="30"/>
      <c r="Y38" s="30"/>
    </row>
    <row r="39" spans="1:25" ht="16" customHeight="1">
      <c r="A39" s="101"/>
      <c r="B39" s="44" t="s">
        <v>74</v>
      </c>
      <c r="C39" s="44"/>
      <c r="D39" s="44"/>
      <c r="E39" s="63" t="s">
        <v>107</v>
      </c>
      <c r="F39" s="51">
        <f>F32-F36</f>
        <v>139</v>
      </c>
      <c r="G39" s="51">
        <f t="shared" ref="G39" si="9">G32-G36</f>
        <v>80</v>
      </c>
      <c r="H39" s="51">
        <f>H32-H36</f>
        <v>0</v>
      </c>
      <c r="I39" s="51">
        <f t="shared" ref="I39:K39" si="10">I32-I36</f>
        <v>0</v>
      </c>
      <c r="J39" s="51">
        <f t="shared" si="10"/>
        <v>0</v>
      </c>
      <c r="K39" s="51">
        <f t="shared" si="10"/>
        <v>0</v>
      </c>
      <c r="L39" s="51">
        <f t="shared" ref="L39:O39" si="11">L32-L36</f>
        <v>0</v>
      </c>
      <c r="M39" s="51">
        <f t="shared" si="11"/>
        <v>0</v>
      </c>
      <c r="N39" s="51">
        <f t="shared" si="11"/>
        <v>0</v>
      </c>
      <c r="O39" s="51">
        <f t="shared" si="11"/>
        <v>0</v>
      </c>
      <c r="P39" s="29"/>
      <c r="Q39" s="29"/>
      <c r="R39" s="29"/>
      <c r="S39" s="29"/>
      <c r="T39" s="29"/>
      <c r="U39" s="29"/>
      <c r="V39" s="29"/>
      <c r="W39" s="29"/>
      <c r="X39" s="30"/>
      <c r="Y39" s="30"/>
    </row>
    <row r="40" spans="1:25" ht="16" customHeight="1">
      <c r="A40" s="95" t="s">
        <v>85</v>
      </c>
      <c r="B40" s="58" t="s">
        <v>75</v>
      </c>
      <c r="C40" s="50"/>
      <c r="D40" s="50"/>
      <c r="E40" s="63" t="s">
        <v>43</v>
      </c>
      <c r="F40" s="51">
        <v>969</v>
      </c>
      <c r="G40" s="51">
        <v>1289</v>
      </c>
      <c r="H40" s="51">
        <v>115</v>
      </c>
      <c r="I40" s="51">
        <f>62</f>
        <v>62</v>
      </c>
      <c r="J40" s="51">
        <v>1</v>
      </c>
      <c r="K40" s="51">
        <v>50</v>
      </c>
      <c r="L40" s="51"/>
      <c r="M40" s="51"/>
      <c r="N40" s="51"/>
      <c r="O40" s="51"/>
      <c r="P40" s="29"/>
      <c r="Q40" s="29"/>
      <c r="R40" s="29"/>
      <c r="S40" s="29"/>
      <c r="T40" s="30"/>
      <c r="U40" s="30"/>
      <c r="V40" s="30"/>
      <c r="W40" s="30"/>
      <c r="X40" s="29"/>
      <c r="Y40" s="29"/>
    </row>
    <row r="41" spans="1:25" ht="16" customHeight="1">
      <c r="A41" s="96"/>
      <c r="B41" s="59"/>
      <c r="C41" s="50" t="s">
        <v>76</v>
      </c>
      <c r="D41" s="50"/>
      <c r="E41" s="63"/>
      <c r="F41" s="65">
        <v>969</v>
      </c>
      <c r="G41" s="65">
        <v>1289</v>
      </c>
      <c r="H41" s="65">
        <v>15</v>
      </c>
      <c r="I41" s="65">
        <v>4</v>
      </c>
      <c r="J41" s="65">
        <v>0</v>
      </c>
      <c r="K41" s="65">
        <v>50</v>
      </c>
      <c r="L41" s="51"/>
      <c r="M41" s="51"/>
      <c r="N41" s="51"/>
      <c r="O41" s="51"/>
      <c r="P41" s="30"/>
      <c r="Q41" s="30"/>
      <c r="R41" s="30"/>
      <c r="S41" s="30"/>
      <c r="T41" s="30"/>
      <c r="U41" s="30"/>
      <c r="V41" s="30"/>
      <c r="W41" s="30"/>
      <c r="X41" s="29"/>
      <c r="Y41" s="29"/>
    </row>
    <row r="42" spans="1:25" ht="16" customHeight="1">
      <c r="A42" s="96"/>
      <c r="B42" s="58" t="s">
        <v>63</v>
      </c>
      <c r="C42" s="50"/>
      <c r="D42" s="50"/>
      <c r="E42" s="63" t="s">
        <v>44</v>
      </c>
      <c r="F42" s="51">
        <v>1186</v>
      </c>
      <c r="G42" s="51">
        <v>997</v>
      </c>
      <c r="H42" s="51">
        <v>115</v>
      </c>
      <c r="I42" s="51">
        <f>62</f>
        <v>62</v>
      </c>
      <c r="J42" s="51">
        <v>1</v>
      </c>
      <c r="K42" s="51">
        <v>50</v>
      </c>
      <c r="L42" s="51"/>
      <c r="M42" s="51"/>
      <c r="N42" s="51"/>
      <c r="O42" s="51"/>
      <c r="P42" s="29"/>
      <c r="Q42" s="29"/>
      <c r="R42" s="29"/>
      <c r="S42" s="29"/>
      <c r="T42" s="30"/>
      <c r="U42" s="30"/>
      <c r="V42" s="29"/>
      <c r="W42" s="29"/>
      <c r="X42" s="29"/>
      <c r="Y42" s="29"/>
    </row>
    <row r="43" spans="1:25" ht="16" customHeight="1">
      <c r="A43" s="96"/>
      <c r="B43" s="59"/>
      <c r="C43" s="50" t="s">
        <v>77</v>
      </c>
      <c r="D43" s="50"/>
      <c r="E43" s="63"/>
      <c r="F43" s="51">
        <v>217</v>
      </c>
      <c r="G43" s="51">
        <v>206</v>
      </c>
      <c r="H43" s="51">
        <v>1</v>
      </c>
      <c r="I43" s="87">
        <v>0</v>
      </c>
      <c r="J43" s="51">
        <v>1</v>
      </c>
      <c r="K43" s="87">
        <v>0</v>
      </c>
      <c r="L43" s="51"/>
      <c r="M43" s="51"/>
      <c r="N43" s="51"/>
      <c r="O43" s="51"/>
      <c r="P43" s="29"/>
      <c r="Q43" s="29"/>
      <c r="R43" s="30"/>
      <c r="S43" s="29"/>
      <c r="T43" s="30"/>
      <c r="U43" s="30"/>
      <c r="V43" s="29"/>
      <c r="W43" s="29"/>
      <c r="X43" s="30"/>
      <c r="Y43" s="30"/>
    </row>
    <row r="44" spans="1:25" ht="16" customHeight="1">
      <c r="A44" s="96"/>
      <c r="B44" s="50" t="s">
        <v>74</v>
      </c>
      <c r="C44" s="50"/>
      <c r="D44" s="50"/>
      <c r="E44" s="63" t="s">
        <v>108</v>
      </c>
      <c r="F44" s="65">
        <f>F40-F42</f>
        <v>-217</v>
      </c>
      <c r="G44" s="65">
        <f>G40-G42</f>
        <v>292</v>
      </c>
      <c r="H44" s="65">
        <f>H40-H42</f>
        <v>0</v>
      </c>
      <c r="I44" s="65">
        <f t="shared" ref="I44:K44" si="12">I40-I42</f>
        <v>0</v>
      </c>
      <c r="J44" s="65">
        <f t="shared" si="12"/>
        <v>0</v>
      </c>
      <c r="K44" s="65">
        <f t="shared" si="12"/>
        <v>0</v>
      </c>
      <c r="L44" s="65">
        <f t="shared" ref="L44:O44" si="13">L40-L42</f>
        <v>0</v>
      </c>
      <c r="M44" s="65">
        <f t="shared" si="13"/>
        <v>0</v>
      </c>
      <c r="N44" s="65">
        <f t="shared" si="13"/>
        <v>0</v>
      </c>
      <c r="O44" s="65">
        <f t="shared" si="13"/>
        <v>0</v>
      </c>
      <c r="P44" s="30"/>
      <c r="Q44" s="30"/>
      <c r="R44" s="29"/>
      <c r="S44" s="29"/>
      <c r="T44" s="30"/>
      <c r="U44" s="30"/>
      <c r="V44" s="29"/>
      <c r="W44" s="29"/>
      <c r="X44" s="29"/>
      <c r="Y44" s="29"/>
    </row>
    <row r="45" spans="1:25" ht="16" customHeight="1">
      <c r="A45" s="95" t="s">
        <v>86</v>
      </c>
      <c r="B45" s="44" t="s">
        <v>78</v>
      </c>
      <c r="C45" s="44"/>
      <c r="D45" s="44"/>
      <c r="E45" s="63" t="s">
        <v>109</v>
      </c>
      <c r="F45" s="51">
        <f>F39+F44</f>
        <v>-78</v>
      </c>
      <c r="G45" s="51">
        <f t="shared" ref="G45" si="14">G39+G44</f>
        <v>372</v>
      </c>
      <c r="H45" s="51">
        <f>H39+H44</f>
        <v>0</v>
      </c>
      <c r="I45" s="51">
        <f t="shared" ref="I45:K45" si="15">I39+I44</f>
        <v>0</v>
      </c>
      <c r="J45" s="51">
        <f t="shared" si="15"/>
        <v>0</v>
      </c>
      <c r="K45" s="51">
        <f t="shared" si="15"/>
        <v>0</v>
      </c>
      <c r="L45" s="51">
        <f t="shared" ref="L45:O45" si="16">L39+L44</f>
        <v>0</v>
      </c>
      <c r="M45" s="51">
        <f t="shared" si="16"/>
        <v>0</v>
      </c>
      <c r="N45" s="51">
        <f t="shared" si="16"/>
        <v>0</v>
      </c>
      <c r="O45" s="51">
        <f t="shared" si="16"/>
        <v>0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6" customHeight="1">
      <c r="A46" s="96"/>
      <c r="B46" s="50" t="s">
        <v>79</v>
      </c>
      <c r="C46" s="50"/>
      <c r="D46" s="50"/>
      <c r="E46" s="50"/>
      <c r="F46" s="65">
        <v>0</v>
      </c>
      <c r="G46" s="65">
        <v>0</v>
      </c>
      <c r="H46" s="65">
        <v>0</v>
      </c>
      <c r="I46" s="89">
        <v>0</v>
      </c>
      <c r="J46" s="65">
        <v>0</v>
      </c>
      <c r="K46" s="89">
        <v>0</v>
      </c>
      <c r="L46" s="51"/>
      <c r="M46" s="51"/>
      <c r="N46" s="65"/>
      <c r="O46" s="65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16" customHeight="1">
      <c r="A47" s="96"/>
      <c r="B47" s="50" t="s">
        <v>80</v>
      </c>
      <c r="C47" s="50"/>
      <c r="D47" s="50"/>
      <c r="E47" s="50"/>
      <c r="F47" s="51">
        <v>73</v>
      </c>
      <c r="G47" s="51">
        <v>501</v>
      </c>
      <c r="H47" s="51">
        <v>0</v>
      </c>
      <c r="I47" s="87">
        <v>0</v>
      </c>
      <c r="J47" s="51">
        <v>0</v>
      </c>
      <c r="K47" s="87">
        <v>0</v>
      </c>
      <c r="L47" s="51"/>
      <c r="M47" s="51"/>
      <c r="N47" s="51"/>
      <c r="O47" s="51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ht="16" customHeight="1">
      <c r="A48" s="96"/>
      <c r="B48" s="50" t="s">
        <v>81</v>
      </c>
      <c r="C48" s="50"/>
      <c r="D48" s="50"/>
      <c r="E48" s="50"/>
      <c r="F48" s="51">
        <v>0</v>
      </c>
      <c r="G48" s="51">
        <v>0</v>
      </c>
      <c r="H48" s="51">
        <v>0</v>
      </c>
      <c r="I48" s="87">
        <v>0</v>
      </c>
      <c r="J48" s="51">
        <v>0</v>
      </c>
      <c r="K48" s="87">
        <v>0</v>
      </c>
      <c r="L48" s="51"/>
      <c r="M48" s="51"/>
      <c r="N48" s="51"/>
      <c r="O48" s="51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1" ht="16" customHeight="1">
      <c r="A49" s="8" t="s">
        <v>110</v>
      </c>
    </row>
    <row r="50" spans="1:1" ht="16" customHeight="1">
      <c r="A50" s="8"/>
    </row>
  </sheetData>
  <mergeCells count="28">
    <mergeCell ref="N25:N26"/>
    <mergeCell ref="O25:O26"/>
    <mergeCell ref="N6:O6"/>
    <mergeCell ref="L6:M6"/>
    <mergeCell ref="J6:K6"/>
    <mergeCell ref="L25:L26"/>
    <mergeCell ref="M25:M26"/>
    <mergeCell ref="N30:O30"/>
    <mergeCell ref="F30:G30"/>
    <mergeCell ref="H30:I30"/>
    <mergeCell ref="J30:K30"/>
    <mergeCell ref="L30:M30"/>
    <mergeCell ref="F6:G6"/>
    <mergeCell ref="H6:I6"/>
    <mergeCell ref="J25:J26"/>
    <mergeCell ref="K25:K26"/>
    <mergeCell ref="F25:F26"/>
    <mergeCell ref="G25:G26"/>
    <mergeCell ref="H25:H26"/>
    <mergeCell ref="I25:I26"/>
    <mergeCell ref="A45:A48"/>
    <mergeCell ref="A6:E7"/>
    <mergeCell ref="A30:E31"/>
    <mergeCell ref="A8:A18"/>
    <mergeCell ref="A19:A27"/>
    <mergeCell ref="E25:E26"/>
    <mergeCell ref="A32:A39"/>
    <mergeCell ref="A40:A44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36" activePane="bottomRight" state="frozen"/>
      <selection activeCell="F45" sqref="F45"/>
      <selection pane="topRight" activeCell="F45" sqref="F45"/>
      <selection pane="bottomLeft" activeCell="F45" sqref="F45"/>
      <selection pane="bottomRight" activeCell="F45" sqref="F45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" customHeight="1">
      <c r="A1" s="16" t="s">
        <v>0</v>
      </c>
      <c r="B1" s="16"/>
      <c r="C1" s="16"/>
      <c r="D1" s="16"/>
      <c r="E1" s="84" t="s">
        <v>252</v>
      </c>
      <c r="F1" s="1"/>
    </row>
    <row r="3" spans="1:9" ht="1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6"/>
      <c r="F7" s="45" t="s">
        <v>235</v>
      </c>
      <c r="G7" s="45"/>
      <c r="H7" s="45" t="s">
        <v>245</v>
      </c>
      <c r="I7" s="66" t="s">
        <v>21</v>
      </c>
    </row>
    <row r="8" spans="1:9" ht="17.149999999999999" customHeight="1">
      <c r="A8" s="18"/>
      <c r="B8" s="19"/>
      <c r="C8" s="19"/>
      <c r="D8" s="19"/>
      <c r="E8" s="57"/>
      <c r="F8" s="48" t="s">
        <v>234</v>
      </c>
      <c r="G8" s="48" t="s">
        <v>2</v>
      </c>
      <c r="H8" s="48" t="s">
        <v>234</v>
      </c>
      <c r="I8" s="49"/>
    </row>
    <row r="9" spans="1:9" ht="18" customHeight="1">
      <c r="A9" s="91" t="s">
        <v>87</v>
      </c>
      <c r="B9" s="91" t="s">
        <v>89</v>
      </c>
      <c r="C9" s="58" t="s">
        <v>3</v>
      </c>
      <c r="D9" s="50"/>
      <c r="E9" s="50"/>
      <c r="F9" s="51">
        <v>142700</v>
      </c>
      <c r="G9" s="52">
        <f>F9/$F$27*100</f>
        <v>20.813005284198887</v>
      </c>
      <c r="H9" s="51">
        <v>143712</v>
      </c>
      <c r="I9" s="52">
        <f t="shared" ref="I9:I45" si="0">(F9/H9-1)*100</f>
        <v>-0.7041861500779345</v>
      </c>
    </row>
    <row r="10" spans="1:9" ht="18" customHeight="1">
      <c r="A10" s="91"/>
      <c r="B10" s="91"/>
      <c r="C10" s="60"/>
      <c r="D10" s="58" t="s">
        <v>22</v>
      </c>
      <c r="E10" s="50"/>
      <c r="F10" s="51">
        <v>34461</v>
      </c>
      <c r="G10" s="52">
        <f t="shared" ref="G10:G27" si="1">F10/$F$27*100</f>
        <v>5.0261876320867405</v>
      </c>
      <c r="H10" s="51">
        <v>33750</v>
      </c>
      <c r="I10" s="52">
        <f t="shared" si="0"/>
        <v>2.1066666666666567</v>
      </c>
    </row>
    <row r="11" spans="1:9" ht="18" customHeight="1">
      <c r="A11" s="91"/>
      <c r="B11" s="91"/>
      <c r="C11" s="60"/>
      <c r="D11" s="60"/>
      <c r="E11" s="44" t="s">
        <v>23</v>
      </c>
      <c r="F11" s="51">
        <v>32091</v>
      </c>
      <c r="G11" s="52">
        <f t="shared" si="1"/>
        <v>4.6805196396301794</v>
      </c>
      <c r="H11" s="51">
        <v>31019</v>
      </c>
      <c r="I11" s="52">
        <f t="shared" si="0"/>
        <v>3.4559463554595604</v>
      </c>
    </row>
    <row r="12" spans="1:9" ht="18" customHeight="1">
      <c r="A12" s="91"/>
      <c r="B12" s="91"/>
      <c r="C12" s="60"/>
      <c r="D12" s="60"/>
      <c r="E12" s="44" t="s">
        <v>24</v>
      </c>
      <c r="F12" s="51">
        <v>2334</v>
      </c>
      <c r="G12" s="52">
        <f t="shared" si="1"/>
        <v>0.34041733940658869</v>
      </c>
      <c r="H12" s="51">
        <v>2693</v>
      </c>
      <c r="I12" s="52">
        <f t="shared" si="0"/>
        <v>-13.33085777942815</v>
      </c>
    </row>
    <row r="13" spans="1:9" ht="18" customHeight="1">
      <c r="A13" s="91"/>
      <c r="B13" s="91"/>
      <c r="C13" s="60"/>
      <c r="D13" s="59"/>
      <c r="E13" s="44" t="s">
        <v>25</v>
      </c>
      <c r="F13" s="51">
        <v>36</v>
      </c>
      <c r="G13" s="52">
        <f t="shared" si="1"/>
        <v>5.25065304997309E-3</v>
      </c>
      <c r="H13" s="51">
        <v>38</v>
      </c>
      <c r="I13" s="52">
        <f t="shared" si="0"/>
        <v>-5.2631578947368478</v>
      </c>
    </row>
    <row r="14" spans="1:9" ht="18" customHeight="1">
      <c r="A14" s="91"/>
      <c r="B14" s="91"/>
      <c r="C14" s="60"/>
      <c r="D14" s="58" t="s">
        <v>26</v>
      </c>
      <c r="E14" s="50"/>
      <c r="F14" s="51">
        <v>25800</v>
      </c>
      <c r="G14" s="52">
        <f t="shared" si="1"/>
        <v>3.7629680191473813</v>
      </c>
      <c r="H14" s="51">
        <v>27702</v>
      </c>
      <c r="I14" s="52">
        <f t="shared" si="0"/>
        <v>-6.8659302577431252</v>
      </c>
    </row>
    <row r="15" spans="1:9" ht="18" customHeight="1">
      <c r="A15" s="91"/>
      <c r="B15" s="91"/>
      <c r="C15" s="60"/>
      <c r="D15" s="60"/>
      <c r="E15" s="44" t="s">
        <v>27</v>
      </c>
      <c r="F15" s="51">
        <v>1240</v>
      </c>
      <c r="G15" s="52">
        <f t="shared" si="1"/>
        <v>0.1808558272768509</v>
      </c>
      <c r="H15" s="51">
        <v>1278</v>
      </c>
      <c r="I15" s="52">
        <f t="shared" si="0"/>
        <v>-2.9733959311424085</v>
      </c>
    </row>
    <row r="16" spans="1:9" ht="18" customHeight="1">
      <c r="A16" s="91"/>
      <c r="B16" s="91"/>
      <c r="C16" s="60"/>
      <c r="D16" s="59"/>
      <c r="E16" s="44" t="s">
        <v>28</v>
      </c>
      <c r="F16" s="51">
        <v>24560</v>
      </c>
      <c r="G16" s="52">
        <f t="shared" si="1"/>
        <v>3.5821121918705305</v>
      </c>
      <c r="H16" s="51">
        <v>26424</v>
      </c>
      <c r="I16" s="52">
        <f t="shared" si="0"/>
        <v>-7.0541931577353889</v>
      </c>
    </row>
    <row r="17" spans="1:9" ht="18" customHeight="1">
      <c r="A17" s="91"/>
      <c r="B17" s="91"/>
      <c r="C17" s="60"/>
      <c r="D17" s="92" t="s">
        <v>29</v>
      </c>
      <c r="E17" s="93"/>
      <c r="F17" s="51">
        <v>54763</v>
      </c>
      <c r="G17" s="52">
        <f t="shared" si="1"/>
        <v>7.9872642493243422</v>
      </c>
      <c r="H17" s="51">
        <v>54924</v>
      </c>
      <c r="I17" s="52">
        <f t="shared" si="0"/>
        <v>-0.2931323283082099</v>
      </c>
    </row>
    <row r="18" spans="1:9" ht="18" customHeight="1">
      <c r="A18" s="91"/>
      <c r="B18" s="91"/>
      <c r="C18" s="60"/>
      <c r="D18" s="92" t="s">
        <v>93</v>
      </c>
      <c r="E18" s="94"/>
      <c r="F18" s="51">
        <v>2439</v>
      </c>
      <c r="G18" s="52">
        <f t="shared" si="1"/>
        <v>0.35573174413567688</v>
      </c>
      <c r="H18" s="51">
        <v>2203</v>
      </c>
      <c r="I18" s="52">
        <f t="shared" si="0"/>
        <v>10.712664548343165</v>
      </c>
    </row>
    <row r="19" spans="1:9" ht="18" customHeight="1">
      <c r="A19" s="91"/>
      <c r="B19" s="91"/>
      <c r="C19" s="59"/>
      <c r="D19" s="92" t="s">
        <v>94</v>
      </c>
      <c r="E19" s="94"/>
      <c r="F19" s="51">
        <v>0</v>
      </c>
      <c r="G19" s="52">
        <f t="shared" si="1"/>
        <v>0</v>
      </c>
      <c r="H19" s="51">
        <v>0</v>
      </c>
      <c r="I19" s="52" t="e">
        <f t="shared" si="0"/>
        <v>#DIV/0!</v>
      </c>
    </row>
    <row r="20" spans="1:9" ht="18" customHeight="1">
      <c r="A20" s="91"/>
      <c r="B20" s="91"/>
      <c r="C20" s="50" t="s">
        <v>4</v>
      </c>
      <c r="D20" s="50"/>
      <c r="E20" s="50"/>
      <c r="F20" s="51">
        <v>22681</v>
      </c>
      <c r="G20" s="52">
        <f t="shared" si="1"/>
        <v>3.3080572729566575</v>
      </c>
      <c r="H20" s="51">
        <v>22602</v>
      </c>
      <c r="I20" s="52">
        <f t="shared" si="0"/>
        <v>0.34952659056721735</v>
      </c>
    </row>
    <row r="21" spans="1:9" ht="18" customHeight="1">
      <c r="A21" s="91"/>
      <c r="B21" s="91"/>
      <c r="C21" s="50" t="s">
        <v>5</v>
      </c>
      <c r="D21" s="50"/>
      <c r="E21" s="50"/>
      <c r="F21" s="51">
        <v>196881</v>
      </c>
      <c r="G21" s="52">
        <f t="shared" si="1"/>
        <v>28.715383975882002</v>
      </c>
      <c r="H21" s="51">
        <v>197310</v>
      </c>
      <c r="I21" s="52">
        <f t="shared" si="0"/>
        <v>-0.21742435760985224</v>
      </c>
    </row>
    <row r="22" spans="1:9" ht="18" customHeight="1">
      <c r="A22" s="91"/>
      <c r="B22" s="91"/>
      <c r="C22" s="50" t="s">
        <v>30</v>
      </c>
      <c r="D22" s="50"/>
      <c r="E22" s="50"/>
      <c r="F22" s="51">
        <v>9036</v>
      </c>
      <c r="G22" s="52">
        <f t="shared" si="1"/>
        <v>1.3179139155432456</v>
      </c>
      <c r="H22" s="51">
        <v>9186</v>
      </c>
      <c r="I22" s="52">
        <f t="shared" si="0"/>
        <v>-1.6329196603527052</v>
      </c>
    </row>
    <row r="23" spans="1:9" ht="18" customHeight="1">
      <c r="A23" s="91"/>
      <c r="B23" s="91"/>
      <c r="C23" s="50" t="s">
        <v>6</v>
      </c>
      <c r="D23" s="50"/>
      <c r="E23" s="50"/>
      <c r="F23" s="51">
        <v>120350</v>
      </c>
      <c r="G23" s="52">
        <f t="shared" si="1"/>
        <v>17.553224849007261</v>
      </c>
      <c r="H23" s="51">
        <v>162662</v>
      </c>
      <c r="I23" s="52">
        <f t="shared" si="0"/>
        <v>-26.01222166209687</v>
      </c>
    </row>
    <row r="24" spans="1:9" ht="18" customHeight="1">
      <c r="A24" s="91"/>
      <c r="B24" s="91"/>
      <c r="C24" s="50" t="s">
        <v>31</v>
      </c>
      <c r="D24" s="50"/>
      <c r="E24" s="50"/>
      <c r="F24" s="51">
        <v>1528</v>
      </c>
      <c r="G24" s="52">
        <f t="shared" si="1"/>
        <v>0.22286105167663561</v>
      </c>
      <c r="H24" s="51">
        <v>1539</v>
      </c>
      <c r="I24" s="52">
        <f t="shared" si="0"/>
        <v>-0.71474983755686061</v>
      </c>
    </row>
    <row r="25" spans="1:9" ht="18" customHeight="1">
      <c r="A25" s="91"/>
      <c r="B25" s="91"/>
      <c r="C25" s="50" t="s">
        <v>7</v>
      </c>
      <c r="D25" s="50"/>
      <c r="E25" s="50"/>
      <c r="F25" s="51">
        <v>65626</v>
      </c>
      <c r="G25" s="52">
        <f t="shared" si="1"/>
        <v>9.5716488071537231</v>
      </c>
      <c r="H25" s="51">
        <v>64175</v>
      </c>
      <c r="I25" s="52">
        <f t="shared" si="0"/>
        <v>2.2610050642773771</v>
      </c>
    </row>
    <row r="26" spans="1:9" ht="18" customHeight="1">
      <c r="A26" s="91"/>
      <c r="B26" s="91"/>
      <c r="C26" s="50" t="s">
        <v>8</v>
      </c>
      <c r="D26" s="50"/>
      <c r="E26" s="50"/>
      <c r="F26" s="51">
        <v>126827</v>
      </c>
      <c r="G26" s="52">
        <f t="shared" si="1"/>
        <v>18.497904843581587</v>
      </c>
      <c r="H26" s="51">
        <v>121089</v>
      </c>
      <c r="I26" s="52">
        <f t="shared" si="0"/>
        <v>4.7386632972441722</v>
      </c>
    </row>
    <row r="27" spans="1:9" ht="18" customHeight="1">
      <c r="A27" s="91"/>
      <c r="B27" s="91"/>
      <c r="C27" s="50" t="s">
        <v>9</v>
      </c>
      <c r="D27" s="50"/>
      <c r="E27" s="50"/>
      <c r="F27" s="51">
        <f>SUM(F9,F20:F26)</f>
        <v>685629</v>
      </c>
      <c r="G27" s="52">
        <f t="shared" si="1"/>
        <v>100</v>
      </c>
      <c r="H27" s="51">
        <v>722275</v>
      </c>
      <c r="I27" s="52">
        <f t="shared" si="0"/>
        <v>-5.0736907687515149</v>
      </c>
    </row>
    <row r="28" spans="1:9" ht="18" customHeight="1">
      <c r="A28" s="91"/>
      <c r="B28" s="91" t="s">
        <v>88</v>
      </c>
      <c r="C28" s="58" t="s">
        <v>10</v>
      </c>
      <c r="D28" s="50"/>
      <c r="E28" s="50"/>
      <c r="F28" s="51">
        <v>231295</v>
      </c>
      <c r="G28" s="52">
        <f t="shared" ref="G28:G45" si="2">F28/$F$45*100</f>
        <v>35.237649797527673</v>
      </c>
      <c r="H28" s="51">
        <v>241519</v>
      </c>
      <c r="I28" s="52">
        <f t="shared" si="0"/>
        <v>-4.2332073253036011</v>
      </c>
    </row>
    <row r="29" spans="1:9" ht="18" customHeight="1">
      <c r="A29" s="91"/>
      <c r="B29" s="91"/>
      <c r="C29" s="60"/>
      <c r="D29" s="50" t="s">
        <v>11</v>
      </c>
      <c r="E29" s="50"/>
      <c r="F29" s="51">
        <v>139809</v>
      </c>
      <c r="G29" s="52">
        <f t="shared" si="2"/>
        <v>21.299814438455421</v>
      </c>
      <c r="H29" s="51">
        <v>144866</v>
      </c>
      <c r="I29" s="52">
        <f t="shared" si="0"/>
        <v>-3.4908121988596386</v>
      </c>
    </row>
    <row r="30" spans="1:9" ht="18" customHeight="1">
      <c r="A30" s="91"/>
      <c r="B30" s="91"/>
      <c r="C30" s="60"/>
      <c r="D30" s="50" t="s">
        <v>32</v>
      </c>
      <c r="E30" s="50"/>
      <c r="F30" s="51">
        <v>15846</v>
      </c>
      <c r="G30" s="52">
        <f t="shared" si="2"/>
        <v>2.4141282720838042</v>
      </c>
      <c r="H30" s="51">
        <v>16510</v>
      </c>
      <c r="I30" s="52">
        <f t="shared" si="0"/>
        <v>-4.0218049666868598</v>
      </c>
    </row>
    <row r="31" spans="1:9" ht="18" customHeight="1">
      <c r="A31" s="91"/>
      <c r="B31" s="91"/>
      <c r="C31" s="59"/>
      <c r="D31" s="50" t="s">
        <v>12</v>
      </c>
      <c r="E31" s="50"/>
      <c r="F31" s="51">
        <v>75639</v>
      </c>
      <c r="G31" s="52">
        <f t="shared" si="2"/>
        <v>11.523554737608663</v>
      </c>
      <c r="H31" s="51">
        <v>80143</v>
      </c>
      <c r="I31" s="52">
        <f t="shared" si="0"/>
        <v>-5.6199543316322043</v>
      </c>
    </row>
    <row r="32" spans="1:9" ht="18" customHeight="1">
      <c r="A32" s="91"/>
      <c r="B32" s="91"/>
      <c r="C32" s="58" t="s">
        <v>13</v>
      </c>
      <c r="D32" s="50"/>
      <c r="E32" s="50"/>
      <c r="F32" s="51">
        <v>283994</v>
      </c>
      <c r="G32" s="52">
        <f t="shared" si="2"/>
        <v>43.266309762852956</v>
      </c>
      <c r="H32" s="51">
        <v>319310</v>
      </c>
      <c r="I32" s="52">
        <f t="shared" si="0"/>
        <v>-11.060098337039237</v>
      </c>
    </row>
    <row r="33" spans="1:9" ht="18" customHeight="1">
      <c r="A33" s="91"/>
      <c r="B33" s="91"/>
      <c r="C33" s="60"/>
      <c r="D33" s="50" t="s">
        <v>14</v>
      </c>
      <c r="E33" s="50"/>
      <c r="F33" s="51">
        <v>20830</v>
      </c>
      <c r="G33" s="52">
        <f t="shared" si="2"/>
        <v>3.1734375809356079</v>
      </c>
      <c r="H33" s="51">
        <v>30608</v>
      </c>
      <c r="I33" s="52">
        <f t="shared" si="0"/>
        <v>-31.945896497647674</v>
      </c>
    </row>
    <row r="34" spans="1:9" ht="18" customHeight="1">
      <c r="A34" s="91"/>
      <c r="B34" s="91"/>
      <c r="C34" s="60"/>
      <c r="D34" s="50" t="s">
        <v>33</v>
      </c>
      <c r="E34" s="50"/>
      <c r="F34" s="51">
        <v>4972</v>
      </c>
      <c r="G34" s="52">
        <f t="shared" si="2"/>
        <v>0.75748111629437553</v>
      </c>
      <c r="H34" s="51">
        <v>5077</v>
      </c>
      <c r="I34" s="52">
        <f t="shared" si="0"/>
        <v>-2.0681504825684427</v>
      </c>
    </row>
    <row r="35" spans="1:9" ht="18" customHeight="1">
      <c r="A35" s="91"/>
      <c r="B35" s="91"/>
      <c r="C35" s="60"/>
      <c r="D35" s="50" t="s">
        <v>34</v>
      </c>
      <c r="E35" s="50"/>
      <c r="F35" s="51">
        <v>165769</v>
      </c>
      <c r="G35" s="52">
        <f t="shared" si="2"/>
        <v>25.254804337691539</v>
      </c>
      <c r="H35" s="51">
        <v>184421</v>
      </c>
      <c r="I35" s="52">
        <f t="shared" si="0"/>
        <v>-10.113815671751048</v>
      </c>
    </row>
    <row r="36" spans="1:9" ht="18" customHeight="1">
      <c r="A36" s="91"/>
      <c r="B36" s="91"/>
      <c r="C36" s="60"/>
      <c r="D36" s="50" t="s">
        <v>35</v>
      </c>
      <c r="E36" s="50"/>
      <c r="F36" s="51">
        <v>7598</v>
      </c>
      <c r="G36" s="52">
        <f t="shared" si="2"/>
        <v>1.1575505876115577</v>
      </c>
      <c r="H36" s="51">
        <v>7404</v>
      </c>
      <c r="I36" s="52">
        <f t="shared" si="0"/>
        <v>2.6202052944354293</v>
      </c>
    </row>
    <row r="37" spans="1:9" ht="18" customHeight="1">
      <c r="A37" s="91"/>
      <c r="B37" s="91"/>
      <c r="C37" s="60"/>
      <c r="D37" s="50" t="s">
        <v>15</v>
      </c>
      <c r="E37" s="50"/>
      <c r="F37" s="51">
        <v>36793</v>
      </c>
      <c r="G37" s="52">
        <f t="shared" si="2"/>
        <v>5.605390730454336</v>
      </c>
      <c r="H37" s="51">
        <v>29526</v>
      </c>
      <c r="I37" s="52">
        <f t="shared" si="0"/>
        <v>24.612206191153561</v>
      </c>
    </row>
    <row r="38" spans="1:9" ht="18" customHeight="1">
      <c r="A38" s="91"/>
      <c r="B38" s="91"/>
      <c r="C38" s="59"/>
      <c r="D38" s="50" t="s">
        <v>36</v>
      </c>
      <c r="E38" s="50"/>
      <c r="F38" s="51">
        <v>48032</v>
      </c>
      <c r="G38" s="52">
        <f t="shared" si="2"/>
        <v>7.3176454098655359</v>
      </c>
      <c r="H38" s="51">
        <v>62274</v>
      </c>
      <c r="I38" s="52">
        <f t="shared" si="0"/>
        <v>-22.869897549539132</v>
      </c>
    </row>
    <row r="39" spans="1:9" ht="18" customHeight="1">
      <c r="A39" s="91"/>
      <c r="B39" s="91"/>
      <c r="C39" s="58" t="s">
        <v>16</v>
      </c>
      <c r="D39" s="50"/>
      <c r="E39" s="50"/>
      <c r="F39" s="51">
        <v>141097</v>
      </c>
      <c r="G39" s="52">
        <f t="shared" si="2"/>
        <v>21.496040439619371</v>
      </c>
      <c r="H39" s="51">
        <v>129690</v>
      </c>
      <c r="I39" s="52">
        <f t="shared" si="0"/>
        <v>8.795589482612387</v>
      </c>
    </row>
    <row r="40" spans="1:9" ht="18" customHeight="1">
      <c r="A40" s="91"/>
      <c r="B40" s="91"/>
      <c r="C40" s="60"/>
      <c r="D40" s="58" t="s">
        <v>17</v>
      </c>
      <c r="E40" s="50"/>
      <c r="F40" s="51">
        <v>125033</v>
      </c>
      <c r="G40" s="52">
        <f t="shared" si="2"/>
        <v>19.04870000274229</v>
      </c>
      <c r="H40" s="51">
        <v>122293</v>
      </c>
      <c r="I40" s="52">
        <f t="shared" si="0"/>
        <v>2.240520716639538</v>
      </c>
    </row>
    <row r="41" spans="1:9" ht="18" customHeight="1">
      <c r="A41" s="91"/>
      <c r="B41" s="91"/>
      <c r="C41" s="60"/>
      <c r="D41" s="60"/>
      <c r="E41" s="54" t="s">
        <v>91</v>
      </c>
      <c r="F41" s="51">
        <v>96199</v>
      </c>
      <c r="G41" s="52">
        <f>F41/$F$45*100</f>
        <v>14.655857986002138</v>
      </c>
      <c r="H41" s="51">
        <v>91434</v>
      </c>
      <c r="I41" s="55">
        <f>(F41/H41-1)*100</f>
        <v>5.2114093225714697</v>
      </c>
    </row>
    <row r="42" spans="1:9" ht="18" customHeight="1">
      <c r="A42" s="91"/>
      <c r="B42" s="91"/>
      <c r="C42" s="60"/>
      <c r="D42" s="59"/>
      <c r="E42" s="44" t="s">
        <v>37</v>
      </c>
      <c r="F42" s="51">
        <v>28834</v>
      </c>
      <c r="G42" s="52">
        <f>F42/$F$45*100</f>
        <v>4.3928420167401496</v>
      </c>
      <c r="H42" s="51">
        <v>30859</v>
      </c>
      <c r="I42" s="55">
        <f>(F42/H42-1)*100</f>
        <v>-6.5621050584918521</v>
      </c>
    </row>
    <row r="43" spans="1:9" ht="18" customHeight="1">
      <c r="A43" s="91"/>
      <c r="B43" s="91"/>
      <c r="C43" s="60"/>
      <c r="D43" s="50" t="s">
        <v>38</v>
      </c>
      <c r="E43" s="50"/>
      <c r="F43" s="51">
        <v>16064</v>
      </c>
      <c r="G43" s="52">
        <f t="shared" si="2"/>
        <v>2.4473404368770812</v>
      </c>
      <c r="H43" s="51">
        <v>7397</v>
      </c>
      <c r="I43" s="55">
        <f t="shared" si="0"/>
        <v>117.16912261727725</v>
      </c>
    </row>
    <row r="44" spans="1:9" ht="18" customHeight="1">
      <c r="A44" s="91"/>
      <c r="B44" s="91"/>
      <c r="C44" s="59"/>
      <c r="D44" s="50" t="s">
        <v>39</v>
      </c>
      <c r="E44" s="50"/>
      <c r="F44" s="51">
        <v>0</v>
      </c>
      <c r="G44" s="52">
        <f t="shared" si="2"/>
        <v>0</v>
      </c>
      <c r="H44" s="51">
        <v>0</v>
      </c>
      <c r="I44" s="55" t="e">
        <f t="shared" si="0"/>
        <v>#DIV/0!</v>
      </c>
    </row>
    <row r="45" spans="1:9" ht="18" customHeight="1">
      <c r="A45" s="91"/>
      <c r="B45" s="91"/>
      <c r="C45" s="44" t="s">
        <v>18</v>
      </c>
      <c r="D45" s="44"/>
      <c r="E45" s="44"/>
      <c r="F45" s="51">
        <f>SUM(F28,F32,F39)</f>
        <v>656386</v>
      </c>
      <c r="G45" s="52">
        <f t="shared" si="2"/>
        <v>100</v>
      </c>
      <c r="H45" s="51">
        <v>690519</v>
      </c>
      <c r="I45" s="52">
        <f t="shared" si="0"/>
        <v>-4.9430935282012474</v>
      </c>
    </row>
    <row r="46" spans="1:9">
      <c r="A46" s="21" t="s">
        <v>19</v>
      </c>
    </row>
    <row r="47" spans="1:9">
      <c r="A47" s="22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F45" sqref="F45"/>
      <selection pane="topRight" activeCell="F45" sqref="F45"/>
      <selection pane="bottomLeft" activeCell="F45" sqref="F45"/>
      <selection pane="bottomRight" activeCell="F45" sqref="F45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7265625" style="2" customWidth="1"/>
    <col min="4" max="9" width="11.90625" style="2" customWidth="1"/>
    <col min="10" max="16384" width="9" style="2"/>
  </cols>
  <sheetData>
    <row r="1" spans="1:9" ht="34" customHeight="1">
      <c r="A1" s="31" t="s">
        <v>0</v>
      </c>
      <c r="B1" s="31"/>
      <c r="C1" s="84" t="s">
        <v>252</v>
      </c>
      <c r="D1" s="32"/>
      <c r="E1" s="32"/>
    </row>
    <row r="4" spans="1:9">
      <c r="A4" s="33" t="s">
        <v>112</v>
      </c>
    </row>
    <row r="5" spans="1:9">
      <c r="I5" s="9" t="s">
        <v>113</v>
      </c>
    </row>
    <row r="6" spans="1:9" s="35" customFormat="1" ht="29.25" customHeight="1">
      <c r="A6" s="47" t="s">
        <v>114</v>
      </c>
      <c r="B6" s="45"/>
      <c r="C6" s="45"/>
      <c r="D6" s="45"/>
      <c r="E6" s="34" t="s">
        <v>231</v>
      </c>
      <c r="F6" s="34" t="s">
        <v>232</v>
      </c>
      <c r="G6" s="34" t="s">
        <v>237</v>
      </c>
      <c r="H6" s="34" t="s">
        <v>239</v>
      </c>
      <c r="I6" s="34" t="s">
        <v>249</v>
      </c>
    </row>
    <row r="7" spans="1:9" ht="27" customHeight="1">
      <c r="A7" s="91" t="s">
        <v>115</v>
      </c>
      <c r="B7" s="58" t="s">
        <v>116</v>
      </c>
      <c r="C7" s="50"/>
      <c r="D7" s="63" t="s">
        <v>117</v>
      </c>
      <c r="E7" s="67">
        <v>569336</v>
      </c>
      <c r="F7" s="34">
        <v>688510</v>
      </c>
      <c r="G7" s="34">
        <v>714385</v>
      </c>
      <c r="H7" s="34">
        <v>722275</v>
      </c>
      <c r="I7" s="34">
        <v>685629</v>
      </c>
    </row>
    <row r="8" spans="1:9" ht="27" customHeight="1">
      <c r="A8" s="91"/>
      <c r="B8" s="77"/>
      <c r="C8" s="50" t="s">
        <v>118</v>
      </c>
      <c r="D8" s="63" t="s">
        <v>41</v>
      </c>
      <c r="E8" s="68">
        <v>325595</v>
      </c>
      <c r="F8" s="68">
        <v>334984</v>
      </c>
      <c r="G8" s="68">
        <v>365232</v>
      </c>
      <c r="H8" s="68">
        <v>364313</v>
      </c>
      <c r="I8" s="69">
        <v>362933</v>
      </c>
    </row>
    <row r="9" spans="1:9" ht="27" customHeight="1">
      <c r="A9" s="91"/>
      <c r="B9" s="50" t="s">
        <v>119</v>
      </c>
      <c r="C9" s="50"/>
      <c r="D9" s="63"/>
      <c r="E9" s="68">
        <v>554090</v>
      </c>
      <c r="F9" s="68">
        <v>667632</v>
      </c>
      <c r="G9" s="68">
        <v>697283</v>
      </c>
      <c r="H9" s="68">
        <v>690519</v>
      </c>
      <c r="I9" s="70">
        <v>656385</v>
      </c>
    </row>
    <row r="10" spans="1:9" ht="27" customHeight="1">
      <c r="A10" s="91"/>
      <c r="B10" s="50" t="s">
        <v>120</v>
      </c>
      <c r="C10" s="50"/>
      <c r="D10" s="63"/>
      <c r="E10" s="68">
        <v>15247</v>
      </c>
      <c r="F10" s="68">
        <v>20878</v>
      </c>
      <c r="G10" s="68">
        <v>17102</v>
      </c>
      <c r="H10" s="68">
        <v>31756</v>
      </c>
      <c r="I10" s="70">
        <v>29243</v>
      </c>
    </row>
    <row r="11" spans="1:9" ht="27" customHeight="1">
      <c r="A11" s="91"/>
      <c r="B11" s="50" t="s">
        <v>121</v>
      </c>
      <c r="C11" s="50"/>
      <c r="D11" s="63"/>
      <c r="E11" s="68">
        <v>7509</v>
      </c>
      <c r="F11" s="68">
        <v>10358</v>
      </c>
      <c r="G11" s="68">
        <v>11806</v>
      </c>
      <c r="H11" s="68">
        <v>17152</v>
      </c>
      <c r="I11" s="70">
        <v>15646</v>
      </c>
    </row>
    <row r="12" spans="1:9" ht="27" customHeight="1">
      <c r="A12" s="91"/>
      <c r="B12" s="50" t="s">
        <v>122</v>
      </c>
      <c r="C12" s="50"/>
      <c r="D12" s="63"/>
      <c r="E12" s="68">
        <v>7738</v>
      </c>
      <c r="F12" s="68">
        <v>10520</v>
      </c>
      <c r="G12" s="68">
        <v>5296</v>
      </c>
      <c r="H12" s="68">
        <v>14604</v>
      </c>
      <c r="I12" s="70">
        <v>13597</v>
      </c>
    </row>
    <row r="13" spans="1:9" ht="27" customHeight="1">
      <c r="A13" s="91"/>
      <c r="B13" s="50" t="s">
        <v>123</v>
      </c>
      <c r="C13" s="50"/>
      <c r="D13" s="63"/>
      <c r="E13" s="68">
        <v>1487</v>
      </c>
      <c r="F13" s="68">
        <v>2782</v>
      </c>
      <c r="G13" s="68">
        <v>-5224</v>
      </c>
      <c r="H13" s="68">
        <v>9308</v>
      </c>
      <c r="I13" s="70">
        <v>-1007</v>
      </c>
    </row>
    <row r="14" spans="1:9" ht="27" customHeight="1">
      <c r="A14" s="91"/>
      <c r="B14" s="50" t="s">
        <v>124</v>
      </c>
      <c r="C14" s="50"/>
      <c r="D14" s="63"/>
      <c r="E14" s="68">
        <v>0</v>
      </c>
      <c r="F14" s="68">
        <v>0</v>
      </c>
      <c r="G14" s="68">
        <v>0</v>
      </c>
      <c r="H14" s="68">
        <v>0</v>
      </c>
      <c r="I14" s="87">
        <v>0</v>
      </c>
    </row>
    <row r="15" spans="1:9" ht="27" customHeight="1">
      <c r="A15" s="91"/>
      <c r="B15" s="50" t="s">
        <v>125</v>
      </c>
      <c r="C15" s="50"/>
      <c r="D15" s="63"/>
      <c r="E15" s="68">
        <v>1488</v>
      </c>
      <c r="F15" s="68">
        <v>2785</v>
      </c>
      <c r="G15" s="68">
        <v>4599</v>
      </c>
      <c r="H15" s="68">
        <v>6308</v>
      </c>
      <c r="I15" s="70">
        <v>994</v>
      </c>
    </row>
    <row r="16" spans="1:9" ht="27" customHeight="1">
      <c r="A16" s="91"/>
      <c r="B16" s="50" t="s">
        <v>126</v>
      </c>
      <c r="C16" s="50"/>
      <c r="D16" s="63" t="s">
        <v>42</v>
      </c>
      <c r="E16" s="68">
        <v>93711</v>
      </c>
      <c r="F16" s="68">
        <v>104124</v>
      </c>
      <c r="G16" s="68">
        <v>136660</v>
      </c>
      <c r="H16" s="68">
        <v>135575</v>
      </c>
      <c r="I16" s="70">
        <v>142171</v>
      </c>
    </row>
    <row r="17" spans="1:9" ht="27" customHeight="1">
      <c r="A17" s="91"/>
      <c r="B17" s="50" t="s">
        <v>127</v>
      </c>
      <c r="C17" s="50"/>
      <c r="D17" s="63" t="s">
        <v>43</v>
      </c>
      <c r="E17" s="68">
        <v>64891</v>
      </c>
      <c r="F17" s="68">
        <v>93134</v>
      </c>
      <c r="G17" s="68">
        <v>110648</v>
      </c>
      <c r="H17" s="68">
        <v>101186</v>
      </c>
      <c r="I17" s="70">
        <v>106700</v>
      </c>
    </row>
    <row r="18" spans="1:9" ht="27" customHeight="1">
      <c r="A18" s="91"/>
      <c r="B18" s="50" t="s">
        <v>128</v>
      </c>
      <c r="C18" s="50"/>
      <c r="D18" s="63" t="s">
        <v>44</v>
      </c>
      <c r="E18" s="68">
        <v>837547</v>
      </c>
      <c r="F18" s="68">
        <v>841121</v>
      </c>
      <c r="G18" s="68">
        <v>851666</v>
      </c>
      <c r="H18" s="68">
        <v>838426</v>
      </c>
      <c r="I18" s="70">
        <v>831084</v>
      </c>
    </row>
    <row r="19" spans="1:9" ht="27" customHeight="1">
      <c r="A19" s="91"/>
      <c r="B19" s="50" t="s">
        <v>129</v>
      </c>
      <c r="C19" s="50"/>
      <c r="D19" s="63" t="s">
        <v>130</v>
      </c>
      <c r="E19" s="68">
        <f>E17+E18-E16</f>
        <v>808727</v>
      </c>
      <c r="F19" s="68">
        <f>F17+F18-F16</f>
        <v>830131</v>
      </c>
      <c r="G19" s="68">
        <f>G17+G18-G16</f>
        <v>825654</v>
      </c>
      <c r="H19" s="68">
        <f>H17+H18-H16</f>
        <v>804037</v>
      </c>
      <c r="I19" s="68">
        <f>I17+I18-I16</f>
        <v>795613</v>
      </c>
    </row>
    <row r="20" spans="1:9" ht="27" customHeight="1">
      <c r="A20" s="91"/>
      <c r="B20" s="50" t="s">
        <v>131</v>
      </c>
      <c r="C20" s="50"/>
      <c r="D20" s="63" t="s">
        <v>132</v>
      </c>
      <c r="E20" s="71">
        <f>E18/E8</f>
        <v>2.5723582978854096</v>
      </c>
      <c r="F20" s="71">
        <f>F18/F8</f>
        <v>2.5109288801853222</v>
      </c>
      <c r="G20" s="71">
        <f>G18/G8</f>
        <v>2.3318493450738162</v>
      </c>
      <c r="H20" s="71">
        <f>H18/H8</f>
        <v>2.3013891900645875</v>
      </c>
      <c r="I20" s="71">
        <f>I18/I8</f>
        <v>2.2899102589183129</v>
      </c>
    </row>
    <row r="21" spans="1:9" ht="27" customHeight="1">
      <c r="A21" s="91"/>
      <c r="B21" s="50" t="s">
        <v>133</v>
      </c>
      <c r="C21" s="50"/>
      <c r="D21" s="63" t="s">
        <v>134</v>
      </c>
      <c r="E21" s="71">
        <f>E19/E8</f>
        <v>2.483843425114022</v>
      </c>
      <c r="F21" s="71">
        <f>F19/F8</f>
        <v>2.4781213431089246</v>
      </c>
      <c r="G21" s="71">
        <f>G19/G8</f>
        <v>2.2606288605598635</v>
      </c>
      <c r="H21" s="71">
        <f>H19/H8</f>
        <v>2.2069950838976373</v>
      </c>
      <c r="I21" s="71">
        <f>I19/I8</f>
        <v>2.1921759663629374</v>
      </c>
    </row>
    <row r="22" spans="1:9" ht="27" customHeight="1">
      <c r="A22" s="91"/>
      <c r="B22" s="50" t="s">
        <v>135</v>
      </c>
      <c r="C22" s="50"/>
      <c r="D22" s="63" t="s">
        <v>136</v>
      </c>
      <c r="E22" s="68">
        <f>E18/E24*1000000</f>
        <v>758600.23241301044</v>
      </c>
      <c r="F22" s="68">
        <f>F18/F24*1000000</f>
        <v>786406.01509383158</v>
      </c>
      <c r="G22" s="68">
        <f>G18/G24*1000000</f>
        <v>796265.06204327696</v>
      </c>
      <c r="H22" s="68">
        <f>H18/H24*1000000</f>
        <v>783886.32504843036</v>
      </c>
      <c r="I22" s="68">
        <f>I18/I24*1000000</f>
        <v>777021.92270581983</v>
      </c>
    </row>
    <row r="23" spans="1:9" ht="27" customHeight="1">
      <c r="A23" s="91"/>
      <c r="B23" s="50" t="s">
        <v>137</v>
      </c>
      <c r="C23" s="50"/>
      <c r="D23" s="63" t="s">
        <v>138</v>
      </c>
      <c r="E23" s="68">
        <f>E19/E24*1000000</f>
        <v>732496.79141430464</v>
      </c>
      <c r="F23" s="68">
        <f>F19/F24*1000000</f>
        <v>776130.91542816965</v>
      </c>
      <c r="G23" s="68">
        <f>G19/G24*1000000</f>
        <v>771945.14461805427</v>
      </c>
      <c r="H23" s="68">
        <f>H19/H24*1000000</f>
        <v>751734.33210917225</v>
      </c>
      <c r="I23" s="68">
        <f>I19/I24*1000000</f>
        <v>743858.31394870498</v>
      </c>
    </row>
    <row r="24" spans="1:9" ht="27" customHeight="1">
      <c r="A24" s="91"/>
      <c r="B24" s="72" t="s">
        <v>139</v>
      </c>
      <c r="C24" s="73"/>
      <c r="D24" s="63" t="s">
        <v>140</v>
      </c>
      <c r="E24" s="68">
        <v>1104069</v>
      </c>
      <c r="F24" s="68">
        <v>1069576</v>
      </c>
      <c r="G24" s="68">
        <f>F24</f>
        <v>1069576</v>
      </c>
      <c r="H24" s="68">
        <f>G24</f>
        <v>1069576</v>
      </c>
      <c r="I24" s="70">
        <f>H24</f>
        <v>1069576</v>
      </c>
    </row>
    <row r="25" spans="1:9" ht="27" customHeight="1">
      <c r="A25" s="91"/>
      <c r="B25" s="44" t="s">
        <v>141</v>
      </c>
      <c r="C25" s="44"/>
      <c r="D25" s="44"/>
      <c r="E25" s="68">
        <v>321059</v>
      </c>
      <c r="F25" s="68">
        <v>327215</v>
      </c>
      <c r="G25" s="68">
        <v>341128</v>
      </c>
      <c r="H25" s="68">
        <v>332293</v>
      </c>
      <c r="I25" s="51">
        <v>332888</v>
      </c>
    </row>
    <row r="26" spans="1:9" ht="27" customHeight="1">
      <c r="A26" s="91"/>
      <c r="B26" s="44" t="s">
        <v>142</v>
      </c>
      <c r="C26" s="44"/>
      <c r="D26" s="44"/>
      <c r="E26" s="74">
        <v>0.35299999999999998</v>
      </c>
      <c r="F26" s="74">
        <v>0.35799999999999998</v>
      </c>
      <c r="G26" s="74">
        <v>0.34200000000000003</v>
      </c>
      <c r="H26" s="74">
        <v>0.34100000000000003</v>
      </c>
      <c r="I26" s="75">
        <v>0.34300000000000003</v>
      </c>
    </row>
    <row r="27" spans="1:9" ht="27" customHeight="1">
      <c r="A27" s="91"/>
      <c r="B27" s="44" t="s">
        <v>143</v>
      </c>
      <c r="C27" s="44"/>
      <c r="D27" s="44"/>
      <c r="E27" s="55">
        <v>2.4</v>
      </c>
      <c r="F27" s="55">
        <v>3.2</v>
      </c>
      <c r="G27" s="55">
        <v>1.6</v>
      </c>
      <c r="H27" s="55">
        <v>4.4000000000000004</v>
      </c>
      <c r="I27" s="52">
        <v>4.0846</v>
      </c>
    </row>
    <row r="28" spans="1:9" ht="27" customHeight="1">
      <c r="A28" s="91"/>
      <c r="B28" s="44" t="s">
        <v>144</v>
      </c>
      <c r="C28" s="44"/>
      <c r="D28" s="44"/>
      <c r="E28" s="55">
        <v>92.8</v>
      </c>
      <c r="F28" s="55">
        <v>92.5</v>
      </c>
      <c r="G28" s="55">
        <v>83.7</v>
      </c>
      <c r="H28" s="55">
        <v>91</v>
      </c>
      <c r="I28" s="52">
        <v>89.6</v>
      </c>
    </row>
    <row r="29" spans="1:9" ht="27" customHeight="1">
      <c r="A29" s="91"/>
      <c r="B29" s="44" t="s">
        <v>145</v>
      </c>
      <c r="C29" s="44"/>
      <c r="D29" s="44"/>
      <c r="E29" s="55">
        <v>36.799999999999997</v>
      </c>
      <c r="F29" s="55">
        <v>36.6</v>
      </c>
      <c r="G29" s="55">
        <v>34.799999999999997</v>
      </c>
      <c r="H29" s="55">
        <v>38</v>
      </c>
      <c r="I29" s="52">
        <v>40.71</v>
      </c>
    </row>
    <row r="30" spans="1:9" ht="27" customHeight="1">
      <c r="A30" s="91"/>
      <c r="B30" s="91" t="s">
        <v>146</v>
      </c>
      <c r="C30" s="44" t="s">
        <v>147</v>
      </c>
      <c r="D30" s="44"/>
      <c r="E30" s="55">
        <v>0</v>
      </c>
      <c r="F30" s="55">
        <v>0</v>
      </c>
      <c r="G30" s="55">
        <v>0</v>
      </c>
      <c r="H30" s="55">
        <v>0</v>
      </c>
      <c r="I30" s="55">
        <v>0</v>
      </c>
    </row>
    <row r="31" spans="1:9" ht="27" customHeight="1">
      <c r="A31" s="91"/>
      <c r="B31" s="91"/>
      <c r="C31" s="44" t="s">
        <v>148</v>
      </c>
      <c r="D31" s="44"/>
      <c r="E31" s="55">
        <v>0</v>
      </c>
      <c r="F31" s="55">
        <v>0</v>
      </c>
      <c r="G31" s="55">
        <v>0</v>
      </c>
      <c r="H31" s="55">
        <v>0</v>
      </c>
      <c r="I31" s="55">
        <v>0</v>
      </c>
    </row>
    <row r="32" spans="1:9" ht="27" customHeight="1">
      <c r="A32" s="91"/>
      <c r="B32" s="91"/>
      <c r="C32" s="44" t="s">
        <v>149</v>
      </c>
      <c r="D32" s="44"/>
      <c r="E32" s="55">
        <v>11</v>
      </c>
      <c r="F32" s="55">
        <v>10.6</v>
      </c>
      <c r="G32" s="55">
        <v>10.6</v>
      </c>
      <c r="H32" s="55">
        <v>11.4</v>
      </c>
      <c r="I32" s="52">
        <v>11.5</v>
      </c>
    </row>
    <row r="33" spans="1:9" ht="27" customHeight="1">
      <c r="A33" s="91"/>
      <c r="B33" s="91"/>
      <c r="C33" s="44" t="s">
        <v>150</v>
      </c>
      <c r="D33" s="44"/>
      <c r="E33" s="55">
        <v>111.2</v>
      </c>
      <c r="F33" s="55">
        <v>103.6</v>
      </c>
      <c r="G33" s="55">
        <v>95.7</v>
      </c>
      <c r="H33" s="55">
        <v>97.3</v>
      </c>
      <c r="I33" s="76">
        <v>97.7</v>
      </c>
    </row>
    <row r="34" spans="1:9" ht="27" customHeight="1">
      <c r="A34" s="2" t="s">
        <v>248</v>
      </c>
      <c r="E34" s="36"/>
      <c r="F34" s="36"/>
      <c r="G34" s="36"/>
      <c r="H34" s="36"/>
      <c r="I34" s="37"/>
    </row>
    <row r="35" spans="1:9" ht="27" customHeight="1">
      <c r="A35" s="8" t="s">
        <v>110</v>
      </c>
    </row>
    <row r="36" spans="1:9">
      <c r="A36" s="38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85" zoomScaleNormal="100" zoomScaleSheetLayoutView="85" workbookViewId="0">
      <pane xSplit="5" ySplit="7" topLeftCell="F24" activePane="bottomRight" state="frozen"/>
      <selection activeCell="F45" sqref="F45"/>
      <selection pane="topRight" activeCell="F45" sqref="F45"/>
      <selection pane="bottomLeft" activeCell="F45" sqref="F45"/>
      <selection pane="bottomRight" activeCell="F45" sqref="F45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85" t="s">
        <v>252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6" customHeight="1">
      <c r="A6" s="97" t="s">
        <v>48</v>
      </c>
      <c r="B6" s="98"/>
      <c r="C6" s="98"/>
      <c r="D6" s="98"/>
      <c r="E6" s="98"/>
      <c r="F6" s="110" t="s">
        <v>253</v>
      </c>
      <c r="G6" s="111"/>
      <c r="H6" s="110" t="s">
        <v>254</v>
      </c>
      <c r="I6" s="111"/>
      <c r="J6" s="110" t="s">
        <v>255</v>
      </c>
      <c r="K6" s="111"/>
      <c r="L6" s="112" t="s">
        <v>256</v>
      </c>
      <c r="M6" s="113"/>
      <c r="N6" s="102"/>
      <c r="O6" s="102"/>
    </row>
    <row r="7" spans="1:25" ht="16" customHeight="1">
      <c r="A7" s="98"/>
      <c r="B7" s="98"/>
      <c r="C7" s="98"/>
      <c r="D7" s="98"/>
      <c r="E7" s="98"/>
      <c r="F7" s="48" t="s">
        <v>235</v>
      </c>
      <c r="G7" s="48" t="s">
        <v>236</v>
      </c>
      <c r="H7" s="48" t="s">
        <v>235</v>
      </c>
      <c r="I7" s="48" t="s">
        <v>236</v>
      </c>
      <c r="J7" s="48" t="s">
        <v>235</v>
      </c>
      <c r="K7" s="48" t="s">
        <v>236</v>
      </c>
      <c r="L7" s="48" t="s">
        <v>235</v>
      </c>
      <c r="M7" s="48" t="s">
        <v>236</v>
      </c>
      <c r="N7" s="48" t="s">
        <v>235</v>
      </c>
      <c r="O7" s="48" t="s">
        <v>236</v>
      </c>
    </row>
    <row r="8" spans="1:25" ht="16" customHeight="1">
      <c r="A8" s="95" t="s">
        <v>82</v>
      </c>
      <c r="B8" s="58" t="s">
        <v>49</v>
      </c>
      <c r="C8" s="50"/>
      <c r="D8" s="50"/>
      <c r="E8" s="63" t="s">
        <v>40</v>
      </c>
      <c r="F8" s="51">
        <v>38159</v>
      </c>
      <c r="G8" s="51">
        <v>38040</v>
      </c>
      <c r="H8" s="51">
        <v>4546</v>
      </c>
      <c r="I8" s="51">
        <v>4549</v>
      </c>
      <c r="J8" s="51">
        <v>354</v>
      </c>
      <c r="K8" s="51">
        <v>399</v>
      </c>
      <c r="L8" s="51">
        <v>11</v>
      </c>
      <c r="M8" s="51">
        <v>14</v>
      </c>
      <c r="N8" s="51"/>
      <c r="O8" s="51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ht="16" customHeight="1">
      <c r="A9" s="95"/>
      <c r="B9" s="60"/>
      <c r="C9" s="50" t="s">
        <v>50</v>
      </c>
      <c r="D9" s="50"/>
      <c r="E9" s="63" t="s">
        <v>41</v>
      </c>
      <c r="F9" s="51">
        <v>37953</v>
      </c>
      <c r="G9" s="51">
        <v>38040</v>
      </c>
      <c r="H9" s="51">
        <v>4546</v>
      </c>
      <c r="I9" s="51">
        <v>4549</v>
      </c>
      <c r="J9" s="51">
        <v>354</v>
      </c>
      <c r="K9" s="51">
        <v>399</v>
      </c>
      <c r="L9" s="51">
        <v>11</v>
      </c>
      <c r="M9" s="51">
        <v>14</v>
      </c>
      <c r="N9" s="51"/>
      <c r="O9" s="51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16" customHeight="1">
      <c r="A10" s="95"/>
      <c r="B10" s="59"/>
      <c r="C10" s="50" t="s">
        <v>51</v>
      </c>
      <c r="D10" s="50"/>
      <c r="E10" s="63" t="s">
        <v>42</v>
      </c>
      <c r="F10" s="51">
        <v>206</v>
      </c>
      <c r="G10" s="51">
        <v>0</v>
      </c>
      <c r="H10" s="51">
        <v>0</v>
      </c>
      <c r="I10" s="51">
        <v>0</v>
      </c>
      <c r="J10" s="51">
        <v>0</v>
      </c>
      <c r="K10" s="64">
        <v>0</v>
      </c>
      <c r="L10" s="64">
        <v>0</v>
      </c>
      <c r="M10" s="51">
        <v>0</v>
      </c>
      <c r="N10" s="51"/>
      <c r="O10" s="51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25" ht="16" customHeight="1">
      <c r="A11" s="95"/>
      <c r="B11" s="58" t="s">
        <v>52</v>
      </c>
      <c r="C11" s="50"/>
      <c r="D11" s="50"/>
      <c r="E11" s="63" t="s">
        <v>43</v>
      </c>
      <c r="F11" s="51">
        <v>42443</v>
      </c>
      <c r="G11" s="51">
        <v>39214</v>
      </c>
      <c r="H11" s="51">
        <v>5221</v>
      </c>
      <c r="I11" s="51">
        <v>4926</v>
      </c>
      <c r="J11" s="51">
        <v>335</v>
      </c>
      <c r="K11" s="51">
        <v>418</v>
      </c>
      <c r="L11" s="51">
        <v>23</v>
      </c>
      <c r="M11" s="51">
        <v>24</v>
      </c>
      <c r="N11" s="51"/>
      <c r="O11" s="51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ht="16" customHeight="1">
      <c r="A12" s="95"/>
      <c r="B12" s="60"/>
      <c r="C12" s="50" t="s">
        <v>53</v>
      </c>
      <c r="D12" s="50"/>
      <c r="E12" s="63" t="s">
        <v>44</v>
      </c>
      <c r="F12" s="51">
        <v>40483</v>
      </c>
      <c r="G12" s="51">
        <v>39214</v>
      </c>
      <c r="H12" s="51">
        <v>5082</v>
      </c>
      <c r="I12" s="51">
        <v>4926</v>
      </c>
      <c r="J12" s="51">
        <v>335</v>
      </c>
      <c r="K12" s="51">
        <v>418</v>
      </c>
      <c r="L12" s="51">
        <v>20</v>
      </c>
      <c r="M12" s="51">
        <v>15</v>
      </c>
      <c r="N12" s="51"/>
      <c r="O12" s="51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ht="16" customHeight="1">
      <c r="A13" s="95"/>
      <c r="B13" s="59"/>
      <c r="C13" s="50" t="s">
        <v>54</v>
      </c>
      <c r="D13" s="50"/>
      <c r="E13" s="63" t="s">
        <v>45</v>
      </c>
      <c r="F13" s="51">
        <v>1960</v>
      </c>
      <c r="G13" s="51">
        <v>0</v>
      </c>
      <c r="H13" s="51">
        <v>139</v>
      </c>
      <c r="I13" s="64">
        <v>0</v>
      </c>
      <c r="J13" s="64">
        <v>0</v>
      </c>
      <c r="K13" s="64">
        <v>0</v>
      </c>
      <c r="L13" s="64">
        <v>3</v>
      </c>
      <c r="M13" s="51">
        <v>10</v>
      </c>
      <c r="N13" s="51"/>
      <c r="O13" s="51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ht="16" customHeight="1">
      <c r="A14" s="95"/>
      <c r="B14" s="50" t="s">
        <v>55</v>
      </c>
      <c r="C14" s="50"/>
      <c r="D14" s="50"/>
      <c r="E14" s="63" t="s">
        <v>152</v>
      </c>
      <c r="F14" s="51">
        <f t="shared" ref="F14:G15" si="0">F9-F12</f>
        <v>-2530</v>
      </c>
      <c r="G14" s="51">
        <f t="shared" si="0"/>
        <v>-1174</v>
      </c>
      <c r="H14" s="51">
        <f t="shared" ref="H14:O15" si="1">H9-H12</f>
        <v>-536</v>
      </c>
      <c r="I14" s="51">
        <f t="shared" si="1"/>
        <v>-377</v>
      </c>
      <c r="J14" s="51">
        <f t="shared" si="1"/>
        <v>19</v>
      </c>
      <c r="K14" s="51">
        <f t="shared" si="1"/>
        <v>-19</v>
      </c>
      <c r="L14" s="51">
        <f t="shared" si="1"/>
        <v>-9</v>
      </c>
      <c r="M14" s="51">
        <f t="shared" si="1"/>
        <v>-1</v>
      </c>
      <c r="N14" s="51">
        <f t="shared" si="1"/>
        <v>0</v>
      </c>
      <c r="O14" s="51">
        <f t="shared" si="1"/>
        <v>0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ht="16" customHeight="1">
      <c r="A15" s="95"/>
      <c r="B15" s="50" t="s">
        <v>56</v>
      </c>
      <c r="C15" s="50"/>
      <c r="D15" s="50"/>
      <c r="E15" s="63" t="s">
        <v>153</v>
      </c>
      <c r="F15" s="51">
        <f t="shared" si="0"/>
        <v>-1754</v>
      </c>
      <c r="G15" s="51">
        <f t="shared" si="0"/>
        <v>0</v>
      </c>
      <c r="H15" s="51">
        <f t="shared" si="1"/>
        <v>-139</v>
      </c>
      <c r="I15" s="51">
        <f t="shared" si="1"/>
        <v>0</v>
      </c>
      <c r="J15" s="51">
        <f t="shared" si="1"/>
        <v>0</v>
      </c>
      <c r="K15" s="51">
        <f t="shared" si="1"/>
        <v>0</v>
      </c>
      <c r="L15" s="51">
        <f t="shared" si="1"/>
        <v>-3</v>
      </c>
      <c r="M15" s="51">
        <f t="shared" si="1"/>
        <v>-10</v>
      </c>
      <c r="N15" s="51">
        <f t="shared" si="1"/>
        <v>0</v>
      </c>
      <c r="O15" s="51">
        <f t="shared" si="1"/>
        <v>0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ht="16" customHeight="1">
      <c r="A16" s="95"/>
      <c r="B16" s="50" t="s">
        <v>57</v>
      </c>
      <c r="C16" s="50"/>
      <c r="D16" s="50"/>
      <c r="E16" s="63" t="s">
        <v>154</v>
      </c>
      <c r="F16" s="51">
        <f t="shared" ref="F16:G16" si="2">F8-F11</f>
        <v>-4284</v>
      </c>
      <c r="G16" s="51">
        <f t="shared" si="2"/>
        <v>-1174</v>
      </c>
      <c r="H16" s="51">
        <f t="shared" ref="H16:O16" si="3">H8-H11</f>
        <v>-675</v>
      </c>
      <c r="I16" s="51">
        <f t="shared" si="3"/>
        <v>-377</v>
      </c>
      <c r="J16" s="51">
        <f t="shared" si="3"/>
        <v>19</v>
      </c>
      <c r="K16" s="51">
        <f t="shared" si="3"/>
        <v>-19</v>
      </c>
      <c r="L16" s="51">
        <f t="shared" si="3"/>
        <v>-12</v>
      </c>
      <c r="M16" s="51">
        <f t="shared" si="3"/>
        <v>-10</v>
      </c>
      <c r="N16" s="51">
        <f t="shared" si="3"/>
        <v>0</v>
      </c>
      <c r="O16" s="51">
        <f t="shared" si="3"/>
        <v>0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16" customHeight="1">
      <c r="A17" s="95"/>
      <c r="B17" s="50" t="s">
        <v>58</v>
      </c>
      <c r="C17" s="50"/>
      <c r="D17" s="50"/>
      <c r="E17" s="48"/>
      <c r="F17" s="64">
        <v>10712</v>
      </c>
      <c r="G17" s="64">
        <v>6428</v>
      </c>
      <c r="H17" s="64">
        <v>0</v>
      </c>
      <c r="I17" s="64">
        <v>0</v>
      </c>
      <c r="J17" s="64">
        <v>0</v>
      </c>
      <c r="K17" s="51">
        <v>0</v>
      </c>
      <c r="L17" s="51">
        <v>31</v>
      </c>
      <c r="M17" s="90">
        <v>19</v>
      </c>
      <c r="N17" s="64"/>
      <c r="O17" s="6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ht="16" customHeight="1">
      <c r="A18" s="95"/>
      <c r="B18" s="50" t="s">
        <v>59</v>
      </c>
      <c r="C18" s="50"/>
      <c r="D18" s="50"/>
      <c r="E18" s="48"/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/>
      <c r="O18" s="6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ht="16" customHeight="1">
      <c r="A19" s="95" t="s">
        <v>83</v>
      </c>
      <c r="B19" s="58" t="s">
        <v>60</v>
      </c>
      <c r="C19" s="50"/>
      <c r="D19" s="50"/>
      <c r="E19" s="63"/>
      <c r="F19" s="51">
        <v>5671</v>
      </c>
      <c r="G19" s="51">
        <v>5082</v>
      </c>
      <c r="H19" s="51">
        <v>74</v>
      </c>
      <c r="I19" s="51">
        <v>102</v>
      </c>
      <c r="J19" s="51">
        <v>1</v>
      </c>
      <c r="K19" s="51">
        <v>3</v>
      </c>
      <c r="L19" s="51">
        <v>0</v>
      </c>
      <c r="M19" s="51">
        <v>0</v>
      </c>
      <c r="N19" s="51"/>
      <c r="O19" s="51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ht="16" customHeight="1">
      <c r="A20" s="95"/>
      <c r="B20" s="59"/>
      <c r="C20" s="50" t="s">
        <v>61</v>
      </c>
      <c r="D20" s="50"/>
      <c r="E20" s="63"/>
      <c r="F20" s="51">
        <v>2756</v>
      </c>
      <c r="G20" s="51">
        <v>2949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/>
      <c r="O20" s="51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ht="16" customHeight="1">
      <c r="A21" s="95"/>
      <c r="B21" s="77" t="s">
        <v>62</v>
      </c>
      <c r="C21" s="50"/>
      <c r="D21" s="50"/>
      <c r="E21" s="63" t="s">
        <v>155</v>
      </c>
      <c r="F21" s="51">
        <v>5671</v>
      </c>
      <c r="G21" s="51">
        <v>5082</v>
      </c>
      <c r="H21" s="51">
        <v>74</v>
      </c>
      <c r="I21" s="51">
        <v>102</v>
      </c>
      <c r="J21" s="51">
        <v>1</v>
      </c>
      <c r="K21" s="51">
        <v>3</v>
      </c>
      <c r="L21" s="51">
        <v>0</v>
      </c>
      <c r="M21" s="51">
        <v>0</v>
      </c>
      <c r="N21" s="51"/>
      <c r="O21" s="51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16" customHeight="1">
      <c r="A22" s="95"/>
      <c r="B22" s="58" t="s">
        <v>63</v>
      </c>
      <c r="C22" s="50"/>
      <c r="D22" s="50"/>
      <c r="E22" s="63" t="s">
        <v>156</v>
      </c>
      <c r="F22" s="51">
        <v>8173</v>
      </c>
      <c r="G22" s="51">
        <v>7182</v>
      </c>
      <c r="H22" s="51">
        <v>1968</v>
      </c>
      <c r="I22" s="51">
        <v>2101</v>
      </c>
      <c r="J22" s="51">
        <v>116</v>
      </c>
      <c r="K22" s="51">
        <v>83</v>
      </c>
      <c r="L22" s="51">
        <v>11</v>
      </c>
      <c r="M22" s="51">
        <v>13</v>
      </c>
      <c r="N22" s="51"/>
      <c r="O22" s="51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16" customHeight="1">
      <c r="A23" s="95"/>
      <c r="B23" s="59" t="s">
        <v>64</v>
      </c>
      <c r="C23" s="50" t="s">
        <v>65</v>
      </c>
      <c r="D23" s="50"/>
      <c r="E23" s="63"/>
      <c r="F23" s="51">
        <v>4693</v>
      </c>
      <c r="G23" s="51">
        <v>3455</v>
      </c>
      <c r="H23" s="51">
        <v>161</v>
      </c>
      <c r="I23" s="51">
        <v>208</v>
      </c>
      <c r="J23" s="51">
        <v>2</v>
      </c>
      <c r="K23" s="51">
        <v>1</v>
      </c>
      <c r="L23" s="51">
        <v>0</v>
      </c>
      <c r="M23" s="51">
        <v>0</v>
      </c>
      <c r="N23" s="51"/>
      <c r="O23" s="51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16" customHeight="1">
      <c r="A24" s="95"/>
      <c r="B24" s="50" t="s">
        <v>157</v>
      </c>
      <c r="C24" s="50"/>
      <c r="D24" s="50"/>
      <c r="E24" s="63" t="s">
        <v>158</v>
      </c>
      <c r="F24" s="51">
        <f t="shared" ref="F24:G24" si="4">F21-F22</f>
        <v>-2502</v>
      </c>
      <c r="G24" s="51">
        <f t="shared" si="4"/>
        <v>-2100</v>
      </c>
      <c r="H24" s="51">
        <f t="shared" ref="H24:O24" si="5">H21-H22</f>
        <v>-1894</v>
      </c>
      <c r="I24" s="51">
        <f t="shared" si="5"/>
        <v>-1999</v>
      </c>
      <c r="J24" s="51">
        <f t="shared" si="5"/>
        <v>-115</v>
      </c>
      <c r="K24" s="51">
        <f t="shared" si="5"/>
        <v>-80</v>
      </c>
      <c r="L24" s="51">
        <f t="shared" si="5"/>
        <v>-11</v>
      </c>
      <c r="M24" s="51">
        <f t="shared" si="5"/>
        <v>-13</v>
      </c>
      <c r="N24" s="51">
        <f t="shared" si="5"/>
        <v>0</v>
      </c>
      <c r="O24" s="51">
        <f t="shared" si="5"/>
        <v>0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ht="16" customHeight="1">
      <c r="A25" s="95"/>
      <c r="B25" s="58" t="s">
        <v>66</v>
      </c>
      <c r="C25" s="58"/>
      <c r="D25" s="58"/>
      <c r="E25" s="99" t="s">
        <v>159</v>
      </c>
      <c r="F25" s="103">
        <v>2502</v>
      </c>
      <c r="G25" s="114">
        <v>2100</v>
      </c>
      <c r="H25" s="103">
        <v>1894</v>
      </c>
      <c r="I25" s="103">
        <v>1999</v>
      </c>
      <c r="J25" s="103">
        <v>115</v>
      </c>
      <c r="K25" s="103">
        <v>80</v>
      </c>
      <c r="L25" s="103">
        <v>11</v>
      </c>
      <c r="M25" s="103">
        <v>13</v>
      </c>
      <c r="N25" s="103"/>
      <c r="O25" s="103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16" customHeight="1">
      <c r="A26" s="95"/>
      <c r="B26" s="77" t="s">
        <v>67</v>
      </c>
      <c r="C26" s="77"/>
      <c r="D26" s="77"/>
      <c r="E26" s="100"/>
      <c r="F26" s="104"/>
      <c r="G26" s="115"/>
      <c r="H26" s="104"/>
      <c r="I26" s="104"/>
      <c r="J26" s="104"/>
      <c r="K26" s="104"/>
      <c r="L26" s="104"/>
      <c r="M26" s="104"/>
      <c r="N26" s="104"/>
      <c r="O26" s="104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16" customHeight="1">
      <c r="A27" s="95"/>
      <c r="B27" s="50" t="s">
        <v>160</v>
      </c>
      <c r="C27" s="50"/>
      <c r="D27" s="50"/>
      <c r="E27" s="63" t="s">
        <v>161</v>
      </c>
      <c r="F27" s="51">
        <f t="shared" ref="F27:G27" si="6">F24+F25</f>
        <v>0</v>
      </c>
      <c r="G27" s="51">
        <f t="shared" si="6"/>
        <v>0</v>
      </c>
      <c r="H27" s="51">
        <f t="shared" ref="H27:O27" si="7">H24+H25</f>
        <v>0</v>
      </c>
      <c r="I27" s="51">
        <f t="shared" si="7"/>
        <v>0</v>
      </c>
      <c r="J27" s="51">
        <f t="shared" si="7"/>
        <v>0</v>
      </c>
      <c r="K27" s="51">
        <f t="shared" si="7"/>
        <v>0</v>
      </c>
      <c r="L27" s="51">
        <f t="shared" si="7"/>
        <v>0</v>
      </c>
      <c r="M27" s="51">
        <f t="shared" si="7"/>
        <v>0</v>
      </c>
      <c r="N27" s="51">
        <f t="shared" si="7"/>
        <v>0</v>
      </c>
      <c r="O27" s="51">
        <f t="shared" si="7"/>
        <v>0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ht="16" customHeight="1">
      <c r="A28" s="8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ht="16" customHeight="1">
      <c r="A29" s="12"/>
      <c r="F29" s="25"/>
      <c r="G29" s="25"/>
      <c r="H29" s="25"/>
      <c r="I29" s="25"/>
      <c r="J29" s="26"/>
      <c r="K29" s="26"/>
      <c r="L29" s="25"/>
      <c r="M29" s="25"/>
      <c r="N29" s="25"/>
      <c r="O29" s="26" t="s">
        <v>162</v>
      </c>
      <c r="P29" s="25"/>
      <c r="Q29" s="25"/>
      <c r="R29" s="25"/>
      <c r="S29" s="25"/>
      <c r="T29" s="25"/>
      <c r="U29" s="25"/>
      <c r="V29" s="25"/>
      <c r="W29" s="25"/>
      <c r="X29" s="25"/>
      <c r="Y29" s="26"/>
    </row>
    <row r="30" spans="1:25" ht="16" customHeight="1">
      <c r="A30" s="98" t="s">
        <v>68</v>
      </c>
      <c r="B30" s="98"/>
      <c r="C30" s="98"/>
      <c r="D30" s="98"/>
      <c r="E30" s="98"/>
      <c r="F30" s="116" t="s">
        <v>258</v>
      </c>
      <c r="G30" s="116"/>
      <c r="H30" s="116" t="s">
        <v>257</v>
      </c>
      <c r="I30" s="116"/>
      <c r="J30" s="116" t="s">
        <v>256</v>
      </c>
      <c r="K30" s="116"/>
      <c r="L30" s="105"/>
      <c r="M30" s="105"/>
      <c r="N30" s="105"/>
      <c r="O30" s="105"/>
      <c r="P30" s="27"/>
      <c r="Q30" s="25"/>
      <c r="R30" s="27"/>
      <c r="S30" s="25"/>
      <c r="T30" s="27"/>
      <c r="U30" s="25"/>
      <c r="V30" s="27"/>
      <c r="W30" s="25"/>
      <c r="X30" s="27"/>
      <c r="Y30" s="25"/>
    </row>
    <row r="31" spans="1:25" ht="16" customHeight="1">
      <c r="A31" s="98"/>
      <c r="B31" s="98"/>
      <c r="C31" s="98"/>
      <c r="D31" s="98"/>
      <c r="E31" s="98"/>
      <c r="F31" s="48" t="s">
        <v>235</v>
      </c>
      <c r="G31" s="48" t="s">
        <v>236</v>
      </c>
      <c r="H31" s="48" t="s">
        <v>235</v>
      </c>
      <c r="I31" s="48" t="s">
        <v>236</v>
      </c>
      <c r="J31" s="48" t="s">
        <v>235</v>
      </c>
      <c r="K31" s="48" t="s">
        <v>236</v>
      </c>
      <c r="L31" s="48" t="s">
        <v>235</v>
      </c>
      <c r="M31" s="48" t="s">
        <v>236</v>
      </c>
      <c r="N31" s="48" t="s">
        <v>235</v>
      </c>
      <c r="O31" s="48" t="s">
        <v>236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ht="16" customHeight="1">
      <c r="A32" s="95" t="s">
        <v>84</v>
      </c>
      <c r="B32" s="58" t="s">
        <v>49</v>
      </c>
      <c r="C32" s="50"/>
      <c r="D32" s="50"/>
      <c r="E32" s="63" t="s">
        <v>40</v>
      </c>
      <c r="F32" s="51">
        <v>675</v>
      </c>
      <c r="G32" s="51">
        <v>687</v>
      </c>
      <c r="H32" s="51">
        <v>2</v>
      </c>
      <c r="I32" s="51">
        <v>4</v>
      </c>
      <c r="J32" s="51">
        <v>3</v>
      </c>
      <c r="K32" s="51">
        <v>1</v>
      </c>
      <c r="L32" s="51"/>
      <c r="M32" s="51"/>
      <c r="N32" s="51"/>
      <c r="O32" s="51"/>
      <c r="P32" s="29"/>
      <c r="Q32" s="29"/>
      <c r="R32" s="29"/>
      <c r="S32" s="29"/>
      <c r="T32" s="30"/>
      <c r="U32" s="30"/>
      <c r="V32" s="29"/>
      <c r="W32" s="29"/>
      <c r="X32" s="30"/>
      <c r="Y32" s="30"/>
    </row>
    <row r="33" spans="1:25" ht="16" customHeight="1">
      <c r="A33" s="101"/>
      <c r="B33" s="60"/>
      <c r="C33" s="58" t="s">
        <v>69</v>
      </c>
      <c r="D33" s="50"/>
      <c r="E33" s="63"/>
      <c r="F33" s="51">
        <v>471</v>
      </c>
      <c r="G33" s="51">
        <v>494</v>
      </c>
      <c r="H33" s="51">
        <v>0</v>
      </c>
      <c r="I33" s="51">
        <v>0</v>
      </c>
      <c r="J33" s="51">
        <v>0</v>
      </c>
      <c r="K33" s="51">
        <v>0</v>
      </c>
      <c r="L33" s="51"/>
      <c r="M33" s="51"/>
      <c r="N33" s="51"/>
      <c r="O33" s="51"/>
      <c r="P33" s="29"/>
      <c r="Q33" s="29"/>
      <c r="R33" s="29"/>
      <c r="S33" s="29"/>
      <c r="T33" s="30"/>
      <c r="U33" s="30"/>
      <c r="V33" s="29"/>
      <c r="W33" s="29"/>
      <c r="X33" s="30"/>
      <c r="Y33" s="30"/>
    </row>
    <row r="34" spans="1:25" ht="16" customHeight="1">
      <c r="A34" s="101"/>
      <c r="B34" s="60"/>
      <c r="C34" s="59"/>
      <c r="D34" s="50" t="s">
        <v>70</v>
      </c>
      <c r="E34" s="63"/>
      <c r="F34" s="51">
        <v>471</v>
      </c>
      <c r="G34" s="51">
        <v>494</v>
      </c>
      <c r="H34" s="51">
        <v>0</v>
      </c>
      <c r="I34" s="51">
        <v>0</v>
      </c>
      <c r="J34" s="51">
        <v>0</v>
      </c>
      <c r="K34" s="51">
        <v>0</v>
      </c>
      <c r="L34" s="51"/>
      <c r="M34" s="51"/>
      <c r="N34" s="51"/>
      <c r="O34" s="51"/>
      <c r="P34" s="29"/>
      <c r="Q34" s="29"/>
      <c r="R34" s="29"/>
      <c r="S34" s="29"/>
      <c r="T34" s="30"/>
      <c r="U34" s="30"/>
      <c r="V34" s="29"/>
      <c r="W34" s="29"/>
      <c r="X34" s="30"/>
      <c r="Y34" s="30"/>
    </row>
    <row r="35" spans="1:25" ht="16" customHeight="1">
      <c r="A35" s="101"/>
      <c r="B35" s="59"/>
      <c r="C35" s="77" t="s">
        <v>71</v>
      </c>
      <c r="D35" s="50"/>
      <c r="E35" s="63"/>
      <c r="F35" s="51">
        <v>204</v>
      </c>
      <c r="G35" s="51">
        <v>193</v>
      </c>
      <c r="H35" s="51">
        <v>2</v>
      </c>
      <c r="I35" s="51">
        <v>4</v>
      </c>
      <c r="J35" s="51">
        <v>3</v>
      </c>
      <c r="K35" s="51">
        <v>1</v>
      </c>
      <c r="L35" s="51"/>
      <c r="M35" s="51"/>
      <c r="N35" s="51"/>
      <c r="O35" s="51"/>
      <c r="P35" s="29"/>
      <c r="Q35" s="29"/>
      <c r="R35" s="29"/>
      <c r="S35" s="29"/>
      <c r="T35" s="30"/>
      <c r="U35" s="30"/>
      <c r="V35" s="29"/>
      <c r="W35" s="29"/>
      <c r="X35" s="30"/>
      <c r="Y35" s="30"/>
    </row>
    <row r="36" spans="1:25" ht="16" customHeight="1">
      <c r="A36" s="101"/>
      <c r="B36" s="58" t="s">
        <v>52</v>
      </c>
      <c r="C36" s="50"/>
      <c r="D36" s="50"/>
      <c r="E36" s="63" t="s">
        <v>41</v>
      </c>
      <c r="F36" s="51">
        <v>400</v>
      </c>
      <c r="G36" s="51">
        <v>498</v>
      </c>
      <c r="H36" s="51">
        <v>9</v>
      </c>
      <c r="I36" s="51">
        <v>4</v>
      </c>
      <c r="J36" s="51">
        <v>3</v>
      </c>
      <c r="K36" s="51">
        <v>1</v>
      </c>
      <c r="L36" s="51"/>
      <c r="M36" s="51"/>
      <c r="N36" s="51"/>
      <c r="O36" s="51"/>
      <c r="P36" s="29"/>
      <c r="Q36" s="29"/>
      <c r="R36" s="29"/>
      <c r="S36" s="29"/>
      <c r="T36" s="29"/>
      <c r="U36" s="29"/>
      <c r="V36" s="29"/>
      <c r="W36" s="29"/>
      <c r="X36" s="30"/>
      <c r="Y36" s="30"/>
    </row>
    <row r="37" spans="1:25" ht="16" customHeight="1">
      <c r="A37" s="101"/>
      <c r="B37" s="60"/>
      <c r="C37" s="50" t="s">
        <v>72</v>
      </c>
      <c r="D37" s="50"/>
      <c r="E37" s="63"/>
      <c r="F37" s="51">
        <v>395</v>
      </c>
      <c r="G37" s="51">
        <v>494</v>
      </c>
      <c r="H37" s="51">
        <v>9</v>
      </c>
      <c r="I37" s="51">
        <v>4</v>
      </c>
      <c r="J37" s="51">
        <v>3</v>
      </c>
      <c r="K37" s="51">
        <v>1</v>
      </c>
      <c r="L37" s="51"/>
      <c r="M37" s="51"/>
      <c r="N37" s="51"/>
      <c r="O37" s="51"/>
      <c r="P37" s="29"/>
      <c r="Q37" s="29"/>
      <c r="R37" s="29"/>
      <c r="S37" s="29"/>
      <c r="T37" s="29"/>
      <c r="U37" s="29"/>
      <c r="V37" s="29"/>
      <c r="W37" s="29"/>
      <c r="X37" s="30"/>
      <c r="Y37" s="30"/>
    </row>
    <row r="38" spans="1:25" ht="16" customHeight="1">
      <c r="A38" s="101"/>
      <c r="B38" s="59"/>
      <c r="C38" s="50" t="s">
        <v>73</v>
      </c>
      <c r="D38" s="50"/>
      <c r="E38" s="63"/>
      <c r="F38" s="51">
        <v>5</v>
      </c>
      <c r="G38" s="51">
        <v>4</v>
      </c>
      <c r="H38" s="51">
        <v>0</v>
      </c>
      <c r="I38" s="51">
        <v>0</v>
      </c>
      <c r="J38" s="51">
        <v>0</v>
      </c>
      <c r="K38" s="51">
        <v>0</v>
      </c>
      <c r="L38" s="51"/>
      <c r="M38" s="51"/>
      <c r="N38" s="51"/>
      <c r="O38" s="51"/>
      <c r="P38" s="29"/>
      <c r="Q38" s="29"/>
      <c r="R38" s="30"/>
      <c r="S38" s="30"/>
      <c r="T38" s="29"/>
      <c r="U38" s="29"/>
      <c r="V38" s="29"/>
      <c r="W38" s="29"/>
      <c r="X38" s="30"/>
      <c r="Y38" s="30"/>
    </row>
    <row r="39" spans="1:25" ht="16" customHeight="1">
      <c r="A39" s="101"/>
      <c r="B39" s="44" t="s">
        <v>74</v>
      </c>
      <c r="C39" s="44"/>
      <c r="D39" s="44"/>
      <c r="E39" s="63" t="s">
        <v>163</v>
      </c>
      <c r="F39" s="51">
        <f t="shared" ref="F39:K39" si="8">F32-F36</f>
        <v>275</v>
      </c>
      <c r="G39" s="51">
        <f t="shared" si="8"/>
        <v>189</v>
      </c>
      <c r="H39" s="51">
        <f t="shared" si="8"/>
        <v>-7</v>
      </c>
      <c r="I39" s="51">
        <f t="shared" si="8"/>
        <v>0</v>
      </c>
      <c r="J39" s="51">
        <f t="shared" si="8"/>
        <v>0</v>
      </c>
      <c r="K39" s="51">
        <f t="shared" si="8"/>
        <v>0</v>
      </c>
      <c r="L39" s="51">
        <f t="shared" ref="L39:O39" si="9">L32-L36</f>
        <v>0</v>
      </c>
      <c r="M39" s="51">
        <f t="shared" si="9"/>
        <v>0</v>
      </c>
      <c r="N39" s="51">
        <f t="shared" si="9"/>
        <v>0</v>
      </c>
      <c r="O39" s="51">
        <f t="shared" si="9"/>
        <v>0</v>
      </c>
      <c r="P39" s="29"/>
      <c r="Q39" s="29"/>
      <c r="R39" s="29"/>
      <c r="S39" s="29"/>
      <c r="T39" s="29"/>
      <c r="U39" s="29"/>
      <c r="V39" s="29"/>
      <c r="W39" s="29"/>
      <c r="X39" s="30"/>
      <c r="Y39" s="30"/>
    </row>
    <row r="40" spans="1:25" ht="16" customHeight="1">
      <c r="A40" s="95" t="s">
        <v>85</v>
      </c>
      <c r="B40" s="58" t="s">
        <v>75</v>
      </c>
      <c r="C40" s="50"/>
      <c r="D40" s="50"/>
      <c r="E40" s="63" t="s">
        <v>43</v>
      </c>
      <c r="F40" s="51">
        <v>528</v>
      </c>
      <c r="G40" s="51">
        <v>134</v>
      </c>
      <c r="H40" s="51">
        <v>36</v>
      </c>
      <c r="I40" s="51">
        <v>9</v>
      </c>
      <c r="J40" s="51">
        <v>40</v>
      </c>
      <c r="K40" s="51">
        <v>43</v>
      </c>
      <c r="L40" s="51"/>
      <c r="M40" s="51"/>
      <c r="N40" s="51"/>
      <c r="O40" s="51"/>
      <c r="P40" s="29"/>
      <c r="Q40" s="29"/>
      <c r="R40" s="29"/>
      <c r="S40" s="29"/>
      <c r="T40" s="30"/>
      <c r="U40" s="30"/>
      <c r="V40" s="30"/>
      <c r="W40" s="30"/>
      <c r="X40" s="29"/>
      <c r="Y40" s="29"/>
    </row>
    <row r="41" spans="1:25" ht="16" customHeight="1">
      <c r="A41" s="96"/>
      <c r="B41" s="59"/>
      <c r="C41" s="50" t="s">
        <v>76</v>
      </c>
      <c r="D41" s="50"/>
      <c r="E41" s="63"/>
      <c r="F41" s="65">
        <v>528</v>
      </c>
      <c r="G41" s="65">
        <v>134</v>
      </c>
      <c r="H41" s="65">
        <v>0</v>
      </c>
      <c r="I41" s="65">
        <v>0</v>
      </c>
      <c r="J41" s="65">
        <v>0</v>
      </c>
      <c r="K41" s="65">
        <v>0</v>
      </c>
      <c r="L41" s="51"/>
      <c r="M41" s="51"/>
      <c r="N41" s="51"/>
      <c r="O41" s="51"/>
      <c r="P41" s="30"/>
      <c r="Q41" s="30"/>
      <c r="R41" s="30"/>
      <c r="S41" s="30"/>
      <c r="T41" s="30"/>
      <c r="U41" s="30"/>
      <c r="V41" s="30"/>
      <c r="W41" s="30"/>
      <c r="X41" s="29"/>
      <c r="Y41" s="29"/>
    </row>
    <row r="42" spans="1:25" ht="16" customHeight="1">
      <c r="A42" s="96"/>
      <c r="B42" s="58" t="s">
        <v>63</v>
      </c>
      <c r="C42" s="50"/>
      <c r="D42" s="50"/>
      <c r="E42" s="63" t="s">
        <v>44</v>
      </c>
      <c r="F42" s="51">
        <v>729</v>
      </c>
      <c r="G42" s="51">
        <v>330</v>
      </c>
      <c r="H42" s="51">
        <v>31</v>
      </c>
      <c r="I42" s="51">
        <v>17</v>
      </c>
      <c r="J42" s="51">
        <v>15</v>
      </c>
      <c r="K42" s="51">
        <v>39</v>
      </c>
      <c r="L42" s="51"/>
      <c r="M42" s="51"/>
      <c r="N42" s="51"/>
      <c r="O42" s="51"/>
      <c r="P42" s="29"/>
      <c r="Q42" s="29"/>
      <c r="R42" s="29"/>
      <c r="S42" s="29"/>
      <c r="T42" s="30"/>
      <c r="U42" s="30"/>
      <c r="V42" s="29"/>
      <c r="W42" s="29"/>
      <c r="X42" s="29"/>
      <c r="Y42" s="29"/>
    </row>
    <row r="43" spans="1:25" ht="16" customHeight="1">
      <c r="A43" s="96"/>
      <c r="B43" s="59"/>
      <c r="C43" s="50" t="s">
        <v>77</v>
      </c>
      <c r="D43" s="50"/>
      <c r="E43" s="63"/>
      <c r="F43" s="51">
        <v>201</v>
      </c>
      <c r="G43" s="51">
        <v>197</v>
      </c>
      <c r="H43" s="51">
        <v>0</v>
      </c>
      <c r="I43" s="51">
        <v>0</v>
      </c>
      <c r="J43" s="51">
        <v>0</v>
      </c>
      <c r="K43" s="51">
        <v>0</v>
      </c>
      <c r="L43" s="51"/>
      <c r="M43" s="51"/>
      <c r="N43" s="51"/>
      <c r="O43" s="51"/>
      <c r="P43" s="29"/>
      <c r="Q43" s="29"/>
      <c r="R43" s="30"/>
      <c r="S43" s="29"/>
      <c r="T43" s="30"/>
      <c r="U43" s="30"/>
      <c r="V43" s="29"/>
      <c r="W43" s="29"/>
      <c r="X43" s="30"/>
      <c r="Y43" s="30"/>
    </row>
    <row r="44" spans="1:25" ht="16" customHeight="1">
      <c r="A44" s="96"/>
      <c r="B44" s="50" t="s">
        <v>74</v>
      </c>
      <c r="C44" s="50"/>
      <c r="D44" s="50"/>
      <c r="E44" s="63" t="s">
        <v>164</v>
      </c>
      <c r="F44" s="65">
        <f>F40-F42</f>
        <v>-201</v>
      </c>
      <c r="G44" s="65">
        <f t="shared" ref="G44:K44" si="10">G40-G42</f>
        <v>-196</v>
      </c>
      <c r="H44" s="65">
        <f t="shared" si="10"/>
        <v>5</v>
      </c>
      <c r="I44" s="65">
        <v>-7</v>
      </c>
      <c r="J44" s="65">
        <f t="shared" si="10"/>
        <v>25</v>
      </c>
      <c r="K44" s="65">
        <f t="shared" si="10"/>
        <v>4</v>
      </c>
      <c r="L44" s="65">
        <f t="shared" ref="L44:O44" si="11">L40-L42</f>
        <v>0</v>
      </c>
      <c r="M44" s="65">
        <f t="shared" si="11"/>
        <v>0</v>
      </c>
      <c r="N44" s="65">
        <f t="shared" si="11"/>
        <v>0</v>
      </c>
      <c r="O44" s="65">
        <f t="shared" si="11"/>
        <v>0</v>
      </c>
      <c r="P44" s="30"/>
      <c r="Q44" s="30"/>
      <c r="R44" s="29"/>
      <c r="S44" s="29"/>
      <c r="T44" s="30"/>
      <c r="U44" s="30"/>
      <c r="V44" s="29"/>
      <c r="W44" s="29"/>
      <c r="X44" s="29"/>
      <c r="Y44" s="29"/>
    </row>
    <row r="45" spans="1:25" ht="16" customHeight="1">
      <c r="A45" s="95" t="s">
        <v>86</v>
      </c>
      <c r="B45" s="44" t="s">
        <v>78</v>
      </c>
      <c r="C45" s="44"/>
      <c r="D45" s="44"/>
      <c r="E45" s="63" t="s">
        <v>165</v>
      </c>
      <c r="F45" s="51">
        <f t="shared" ref="F45:K45" si="12">F39+F44</f>
        <v>74</v>
      </c>
      <c r="G45" s="51">
        <f t="shared" si="12"/>
        <v>-7</v>
      </c>
      <c r="H45" s="51">
        <f t="shared" si="12"/>
        <v>-2</v>
      </c>
      <c r="I45" s="51">
        <f t="shared" si="12"/>
        <v>-7</v>
      </c>
      <c r="J45" s="51">
        <f t="shared" si="12"/>
        <v>25</v>
      </c>
      <c r="K45" s="51">
        <f t="shared" si="12"/>
        <v>4</v>
      </c>
      <c r="L45" s="51">
        <f t="shared" ref="L45:O45" si="13">L39+L44</f>
        <v>0</v>
      </c>
      <c r="M45" s="51">
        <f t="shared" si="13"/>
        <v>0</v>
      </c>
      <c r="N45" s="51">
        <f t="shared" si="13"/>
        <v>0</v>
      </c>
      <c r="O45" s="51">
        <f t="shared" si="13"/>
        <v>0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6" customHeight="1">
      <c r="A46" s="96"/>
      <c r="B46" s="50" t="s">
        <v>79</v>
      </c>
      <c r="C46" s="50"/>
      <c r="D46" s="50"/>
      <c r="E46" s="50"/>
      <c r="F46" s="65">
        <v>0</v>
      </c>
      <c r="G46" s="65">
        <v>0</v>
      </c>
      <c r="H46" s="65">
        <v>0</v>
      </c>
      <c r="I46" s="65">
        <v>0</v>
      </c>
      <c r="J46" s="65">
        <v>0</v>
      </c>
      <c r="K46" s="65">
        <v>0</v>
      </c>
      <c r="L46" s="51"/>
      <c r="M46" s="51"/>
      <c r="N46" s="65"/>
      <c r="O46" s="65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16" customHeight="1">
      <c r="A47" s="96"/>
      <c r="B47" s="50" t="s">
        <v>80</v>
      </c>
      <c r="C47" s="50"/>
      <c r="D47" s="50"/>
      <c r="E47" s="50"/>
      <c r="F47" s="51">
        <v>129</v>
      </c>
      <c r="G47" s="51">
        <v>56</v>
      </c>
      <c r="H47" s="51">
        <v>13</v>
      </c>
      <c r="I47" s="51">
        <v>15</v>
      </c>
      <c r="J47" s="51">
        <v>31</v>
      </c>
      <c r="K47" s="51">
        <v>6</v>
      </c>
      <c r="L47" s="51"/>
      <c r="M47" s="51"/>
      <c r="N47" s="51"/>
      <c r="O47" s="51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ht="16" customHeight="1">
      <c r="A48" s="96"/>
      <c r="B48" s="50" t="s">
        <v>81</v>
      </c>
      <c r="C48" s="50"/>
      <c r="D48" s="50"/>
      <c r="E48" s="50"/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/>
      <c r="M48" s="51"/>
      <c r="N48" s="51"/>
      <c r="O48" s="51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15" ht="16" customHeight="1">
      <c r="A49" s="8" t="s">
        <v>166</v>
      </c>
      <c r="O49" s="6"/>
    </row>
    <row r="50" spans="1:15" ht="16" customHeight="1">
      <c r="A50" s="8"/>
    </row>
  </sheetData>
  <mergeCells count="28">
    <mergeCell ref="O25:O26"/>
    <mergeCell ref="A30:E31"/>
    <mergeCell ref="F30:G30"/>
    <mergeCell ref="H30:I30"/>
    <mergeCell ref="J30:K30"/>
    <mergeCell ref="L30:M30"/>
    <mergeCell ref="N30:O30"/>
    <mergeCell ref="F6:G6"/>
    <mergeCell ref="H6:I6"/>
    <mergeCell ref="A32:A39"/>
    <mergeCell ref="A40:A44"/>
    <mergeCell ref="A45:A48"/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Normal="100" zoomScaleSheetLayoutView="100" workbookViewId="0">
      <selection activeCell="F45" sqref="F45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384" width="9" style="2"/>
  </cols>
  <sheetData>
    <row r="1" spans="1:14" ht="34" customHeight="1">
      <c r="A1" s="31" t="s">
        <v>0</v>
      </c>
      <c r="B1" s="31"/>
      <c r="C1" s="86" t="s">
        <v>252</v>
      </c>
      <c r="D1" s="39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0"/>
      <c r="B5" s="40" t="s">
        <v>247</v>
      </c>
      <c r="C5" s="40"/>
      <c r="D5" s="40"/>
      <c r="H5" s="15"/>
      <c r="L5" s="15"/>
      <c r="N5" s="15" t="s">
        <v>168</v>
      </c>
    </row>
    <row r="6" spans="1:14" ht="15" customHeight="1">
      <c r="A6" s="41"/>
      <c r="B6" s="42"/>
      <c r="C6" s="42"/>
      <c r="D6" s="83"/>
      <c r="E6" s="117" t="s">
        <v>250</v>
      </c>
      <c r="F6" s="118"/>
      <c r="G6" s="119"/>
      <c r="H6" s="119"/>
      <c r="I6" s="120"/>
      <c r="J6" s="121"/>
      <c r="K6" s="119"/>
      <c r="L6" s="119"/>
      <c r="M6" s="119"/>
      <c r="N6" s="119"/>
    </row>
    <row r="7" spans="1:14" ht="15" customHeight="1">
      <c r="A7" s="18"/>
      <c r="B7" s="19"/>
      <c r="C7" s="19"/>
      <c r="D7" s="57"/>
      <c r="E7" s="34" t="s">
        <v>235</v>
      </c>
      <c r="F7" s="34" t="s">
        <v>236</v>
      </c>
      <c r="G7" s="34" t="s">
        <v>235</v>
      </c>
      <c r="H7" s="34" t="s">
        <v>236</v>
      </c>
      <c r="I7" s="34" t="s">
        <v>235</v>
      </c>
      <c r="J7" s="34" t="s">
        <v>236</v>
      </c>
      <c r="K7" s="34" t="s">
        <v>235</v>
      </c>
      <c r="L7" s="34" t="s">
        <v>236</v>
      </c>
      <c r="M7" s="34" t="s">
        <v>235</v>
      </c>
      <c r="N7" s="34" t="s">
        <v>236</v>
      </c>
    </row>
    <row r="8" spans="1:14" ht="18" customHeight="1">
      <c r="A8" s="91" t="s">
        <v>169</v>
      </c>
      <c r="B8" s="78" t="s">
        <v>170</v>
      </c>
      <c r="C8" s="79"/>
      <c r="D8" s="79"/>
      <c r="E8" s="80">
        <v>1</v>
      </c>
      <c r="F8" s="80">
        <v>1</v>
      </c>
      <c r="G8" s="80"/>
      <c r="H8" s="80"/>
      <c r="I8" s="80"/>
      <c r="J8" s="80"/>
      <c r="K8" s="80"/>
      <c r="L8" s="80"/>
      <c r="M8" s="80"/>
      <c r="N8" s="80"/>
    </row>
    <row r="9" spans="1:14" ht="18" customHeight="1">
      <c r="A9" s="91"/>
      <c r="B9" s="91" t="s">
        <v>171</v>
      </c>
      <c r="C9" s="50" t="s">
        <v>172</v>
      </c>
      <c r="D9" s="50"/>
      <c r="E9" s="80">
        <v>2987</v>
      </c>
      <c r="F9" s="80">
        <v>2987</v>
      </c>
      <c r="G9" s="80"/>
      <c r="H9" s="80"/>
      <c r="I9" s="80"/>
      <c r="J9" s="80"/>
      <c r="K9" s="80"/>
      <c r="L9" s="80"/>
      <c r="M9" s="80"/>
      <c r="N9" s="80"/>
    </row>
    <row r="10" spans="1:14" ht="18" customHeight="1">
      <c r="A10" s="91"/>
      <c r="B10" s="91"/>
      <c r="C10" s="50" t="s">
        <v>173</v>
      </c>
      <c r="D10" s="50"/>
      <c r="E10" s="80">
        <v>2987</v>
      </c>
      <c r="F10" s="80">
        <v>2987</v>
      </c>
      <c r="G10" s="80"/>
      <c r="H10" s="80"/>
      <c r="I10" s="80"/>
      <c r="J10" s="80"/>
      <c r="K10" s="80"/>
      <c r="L10" s="80"/>
      <c r="M10" s="80"/>
      <c r="N10" s="80"/>
    </row>
    <row r="11" spans="1:14" ht="18" customHeight="1">
      <c r="A11" s="91"/>
      <c r="B11" s="91"/>
      <c r="C11" s="50" t="s">
        <v>174</v>
      </c>
      <c r="D11" s="50"/>
      <c r="E11" s="80">
        <v>0</v>
      </c>
      <c r="F11" s="80">
        <v>0</v>
      </c>
      <c r="G11" s="80"/>
      <c r="H11" s="80"/>
      <c r="I11" s="80"/>
      <c r="J11" s="80"/>
      <c r="K11" s="80"/>
      <c r="L11" s="80"/>
      <c r="M11" s="80"/>
      <c r="N11" s="80"/>
    </row>
    <row r="12" spans="1:14" ht="18" customHeight="1">
      <c r="A12" s="91"/>
      <c r="B12" s="91"/>
      <c r="C12" s="50" t="s">
        <v>175</v>
      </c>
      <c r="D12" s="50"/>
      <c r="E12" s="80">
        <v>0</v>
      </c>
      <c r="F12" s="80">
        <v>0</v>
      </c>
      <c r="G12" s="80"/>
      <c r="H12" s="80"/>
      <c r="I12" s="80"/>
      <c r="J12" s="80"/>
      <c r="K12" s="80"/>
      <c r="L12" s="80"/>
      <c r="M12" s="80"/>
      <c r="N12" s="80"/>
    </row>
    <row r="13" spans="1:14" ht="18" customHeight="1">
      <c r="A13" s="91"/>
      <c r="B13" s="91"/>
      <c r="C13" s="50" t="s">
        <v>176</v>
      </c>
      <c r="D13" s="50"/>
      <c r="E13" s="80">
        <v>0</v>
      </c>
      <c r="F13" s="80">
        <v>0</v>
      </c>
      <c r="G13" s="80"/>
      <c r="H13" s="80"/>
      <c r="I13" s="80"/>
      <c r="J13" s="80"/>
      <c r="K13" s="80"/>
      <c r="L13" s="80"/>
      <c r="M13" s="80"/>
      <c r="N13" s="80"/>
    </row>
    <row r="14" spans="1:14" ht="18" customHeight="1">
      <c r="A14" s="91"/>
      <c r="B14" s="91"/>
      <c r="C14" s="50" t="s">
        <v>177</v>
      </c>
      <c r="D14" s="50"/>
      <c r="E14" s="80">
        <v>0</v>
      </c>
      <c r="F14" s="80">
        <v>0</v>
      </c>
      <c r="G14" s="80"/>
      <c r="H14" s="80"/>
      <c r="I14" s="80"/>
      <c r="J14" s="80"/>
      <c r="K14" s="80"/>
      <c r="L14" s="80"/>
      <c r="M14" s="80"/>
      <c r="N14" s="80"/>
    </row>
    <row r="15" spans="1:14" ht="18" customHeight="1">
      <c r="A15" s="91" t="s">
        <v>178</v>
      </c>
      <c r="B15" s="91" t="s">
        <v>179</v>
      </c>
      <c r="C15" s="50" t="s">
        <v>180</v>
      </c>
      <c r="D15" s="50"/>
      <c r="E15" s="51">
        <v>3879</v>
      </c>
      <c r="F15" s="51">
        <v>3623</v>
      </c>
      <c r="G15" s="51"/>
      <c r="H15" s="51"/>
      <c r="I15" s="51"/>
      <c r="J15" s="51"/>
      <c r="K15" s="51"/>
      <c r="L15" s="51"/>
      <c r="M15" s="51"/>
      <c r="N15" s="51"/>
    </row>
    <row r="16" spans="1:14" ht="18" customHeight="1">
      <c r="A16" s="91"/>
      <c r="B16" s="91"/>
      <c r="C16" s="50" t="s">
        <v>181</v>
      </c>
      <c r="D16" s="50"/>
      <c r="E16" s="51">
        <v>19685</v>
      </c>
      <c r="F16" s="51">
        <v>19097</v>
      </c>
      <c r="G16" s="51"/>
      <c r="H16" s="51"/>
      <c r="I16" s="51"/>
      <c r="J16" s="51"/>
      <c r="K16" s="51"/>
      <c r="L16" s="51"/>
      <c r="M16" s="51"/>
      <c r="N16" s="51"/>
    </row>
    <row r="17" spans="1:15" ht="18" customHeight="1">
      <c r="A17" s="91"/>
      <c r="B17" s="91"/>
      <c r="C17" s="50" t="s">
        <v>182</v>
      </c>
      <c r="D17" s="50"/>
      <c r="E17" s="51">
        <v>0</v>
      </c>
      <c r="F17" s="51">
        <v>0</v>
      </c>
      <c r="G17" s="51"/>
      <c r="H17" s="51"/>
      <c r="I17" s="51"/>
      <c r="J17" s="51"/>
      <c r="K17" s="51"/>
      <c r="L17" s="51"/>
      <c r="M17" s="51"/>
      <c r="N17" s="51"/>
    </row>
    <row r="18" spans="1:15" ht="18" customHeight="1">
      <c r="A18" s="91"/>
      <c r="B18" s="91"/>
      <c r="C18" s="50" t="s">
        <v>183</v>
      </c>
      <c r="D18" s="50"/>
      <c r="E18" s="51">
        <v>23564</v>
      </c>
      <c r="F18" s="51">
        <v>22719</v>
      </c>
      <c r="G18" s="51"/>
      <c r="H18" s="51"/>
      <c r="I18" s="51"/>
      <c r="J18" s="51"/>
      <c r="K18" s="51"/>
      <c r="L18" s="51"/>
      <c r="M18" s="51"/>
      <c r="N18" s="51"/>
    </row>
    <row r="19" spans="1:15" ht="18" customHeight="1">
      <c r="A19" s="91"/>
      <c r="B19" s="91" t="s">
        <v>184</v>
      </c>
      <c r="C19" s="50" t="s">
        <v>185</v>
      </c>
      <c r="D19" s="50"/>
      <c r="E19" s="51">
        <v>525</v>
      </c>
      <c r="F19" s="51">
        <v>67</v>
      </c>
      <c r="G19" s="51"/>
      <c r="H19" s="51"/>
      <c r="I19" s="51"/>
      <c r="J19" s="51"/>
      <c r="K19" s="51"/>
      <c r="L19" s="51"/>
      <c r="M19" s="51"/>
      <c r="N19" s="51"/>
    </row>
    <row r="20" spans="1:15" ht="18" customHeight="1">
      <c r="A20" s="91"/>
      <c r="B20" s="91"/>
      <c r="C20" s="50" t="s">
        <v>186</v>
      </c>
      <c r="D20" s="50"/>
      <c r="E20" s="51">
        <v>1</v>
      </c>
      <c r="F20" s="51">
        <v>1</v>
      </c>
      <c r="G20" s="51"/>
      <c r="H20" s="51"/>
      <c r="I20" s="51"/>
      <c r="J20" s="51"/>
      <c r="K20" s="51"/>
      <c r="L20" s="51"/>
      <c r="M20" s="51"/>
      <c r="N20" s="51"/>
    </row>
    <row r="21" spans="1:15" ht="18" customHeight="1">
      <c r="A21" s="91"/>
      <c r="B21" s="91"/>
      <c r="C21" s="50" t="s">
        <v>187</v>
      </c>
      <c r="D21" s="50"/>
      <c r="E21" s="81">
        <v>20050</v>
      </c>
      <c r="F21" s="81">
        <v>19664</v>
      </c>
      <c r="G21" s="81"/>
      <c r="H21" s="81"/>
      <c r="I21" s="81"/>
      <c r="J21" s="81"/>
      <c r="K21" s="81"/>
      <c r="L21" s="81"/>
      <c r="M21" s="81"/>
      <c r="N21" s="81"/>
    </row>
    <row r="22" spans="1:15" ht="18" customHeight="1">
      <c r="A22" s="91"/>
      <c r="B22" s="91"/>
      <c r="C22" s="44" t="s">
        <v>188</v>
      </c>
      <c r="D22" s="44"/>
      <c r="E22" s="51">
        <f>23564-2987</f>
        <v>20577</v>
      </c>
      <c r="F22" s="51">
        <v>19732</v>
      </c>
      <c r="G22" s="51"/>
      <c r="H22" s="51"/>
      <c r="I22" s="51"/>
      <c r="J22" s="51"/>
      <c r="K22" s="51"/>
      <c r="L22" s="51"/>
      <c r="M22" s="51"/>
      <c r="N22" s="51"/>
    </row>
    <row r="23" spans="1:15" ht="18" customHeight="1">
      <c r="A23" s="91"/>
      <c r="B23" s="91" t="s">
        <v>189</v>
      </c>
      <c r="C23" s="50" t="s">
        <v>190</v>
      </c>
      <c r="D23" s="50"/>
      <c r="E23" s="51">
        <v>2987</v>
      </c>
      <c r="F23" s="51">
        <v>2987</v>
      </c>
      <c r="G23" s="51"/>
      <c r="H23" s="51"/>
      <c r="I23" s="51"/>
      <c r="J23" s="51"/>
      <c r="K23" s="51"/>
      <c r="L23" s="51"/>
      <c r="M23" s="51"/>
      <c r="N23" s="51"/>
    </row>
    <row r="24" spans="1:15" ht="18" customHeight="1">
      <c r="A24" s="91"/>
      <c r="B24" s="91"/>
      <c r="C24" s="50" t="s">
        <v>191</v>
      </c>
      <c r="D24" s="50"/>
      <c r="E24" s="51">
        <v>0</v>
      </c>
      <c r="F24" s="51">
        <v>0</v>
      </c>
      <c r="G24" s="51"/>
      <c r="H24" s="51"/>
      <c r="I24" s="51"/>
      <c r="J24" s="51"/>
      <c r="K24" s="51"/>
      <c r="L24" s="51"/>
      <c r="M24" s="51"/>
      <c r="N24" s="51"/>
    </row>
    <row r="25" spans="1:15" ht="18" customHeight="1">
      <c r="A25" s="91"/>
      <c r="B25" s="91"/>
      <c r="C25" s="50" t="s">
        <v>192</v>
      </c>
      <c r="D25" s="50"/>
      <c r="E25" s="51">
        <v>0</v>
      </c>
      <c r="F25" s="51">
        <v>0</v>
      </c>
      <c r="G25" s="51"/>
      <c r="H25" s="51"/>
      <c r="I25" s="51"/>
      <c r="J25" s="51"/>
      <c r="K25" s="51"/>
      <c r="L25" s="51"/>
      <c r="M25" s="51"/>
      <c r="N25" s="51"/>
    </row>
    <row r="26" spans="1:15" ht="18" customHeight="1">
      <c r="A26" s="91"/>
      <c r="B26" s="91"/>
      <c r="C26" s="50" t="s">
        <v>193</v>
      </c>
      <c r="D26" s="50"/>
      <c r="E26" s="51">
        <v>2987</v>
      </c>
      <c r="F26" s="51">
        <v>2987</v>
      </c>
      <c r="G26" s="51"/>
      <c r="H26" s="51"/>
      <c r="I26" s="51"/>
      <c r="J26" s="51"/>
      <c r="K26" s="51"/>
      <c r="L26" s="51"/>
      <c r="M26" s="51"/>
      <c r="N26" s="51"/>
    </row>
    <row r="27" spans="1:15" ht="18" customHeight="1">
      <c r="A27" s="91"/>
      <c r="B27" s="50" t="s">
        <v>194</v>
      </c>
      <c r="C27" s="50"/>
      <c r="D27" s="50"/>
      <c r="E27" s="51">
        <v>23564</v>
      </c>
      <c r="F27" s="51">
        <v>22719</v>
      </c>
      <c r="G27" s="51"/>
      <c r="H27" s="51"/>
      <c r="I27" s="51"/>
      <c r="J27" s="51"/>
      <c r="K27" s="51"/>
      <c r="L27" s="51"/>
      <c r="M27" s="51"/>
      <c r="N27" s="51"/>
    </row>
    <row r="28" spans="1:15" ht="18" customHeight="1">
      <c r="A28" s="91" t="s">
        <v>195</v>
      </c>
      <c r="B28" s="91" t="s">
        <v>196</v>
      </c>
      <c r="C28" s="50" t="s">
        <v>197</v>
      </c>
      <c r="D28" s="82" t="s">
        <v>40</v>
      </c>
      <c r="E28" s="51">
        <v>1064</v>
      </c>
      <c r="F28" s="51">
        <v>997</v>
      </c>
      <c r="G28" s="51"/>
      <c r="H28" s="51"/>
      <c r="I28" s="51"/>
      <c r="J28" s="51"/>
      <c r="K28" s="51"/>
      <c r="L28" s="51"/>
      <c r="M28" s="51"/>
      <c r="N28" s="51"/>
    </row>
    <row r="29" spans="1:15" ht="18" customHeight="1">
      <c r="A29" s="91"/>
      <c r="B29" s="91"/>
      <c r="C29" s="50" t="s">
        <v>198</v>
      </c>
      <c r="D29" s="82" t="s">
        <v>41</v>
      </c>
      <c r="E29" s="51">
        <v>583</v>
      </c>
      <c r="F29" s="51">
        <v>309</v>
      </c>
      <c r="G29" s="51"/>
      <c r="H29" s="51"/>
      <c r="I29" s="51"/>
      <c r="J29" s="51"/>
      <c r="K29" s="51"/>
      <c r="L29" s="51"/>
      <c r="M29" s="51"/>
      <c r="N29" s="51"/>
    </row>
    <row r="30" spans="1:15" ht="18" customHeight="1">
      <c r="A30" s="91"/>
      <c r="B30" s="91"/>
      <c r="C30" s="50" t="s">
        <v>199</v>
      </c>
      <c r="D30" s="82" t="s">
        <v>200</v>
      </c>
      <c r="E30" s="51">
        <v>139</v>
      </c>
      <c r="F30" s="51">
        <v>171</v>
      </c>
      <c r="G30" s="51"/>
      <c r="H30" s="51"/>
      <c r="I30" s="51"/>
      <c r="J30" s="51"/>
      <c r="K30" s="51"/>
      <c r="L30" s="51"/>
      <c r="M30" s="51"/>
      <c r="N30" s="51"/>
    </row>
    <row r="31" spans="1:15" ht="18" customHeight="1">
      <c r="A31" s="91"/>
      <c r="B31" s="91"/>
      <c r="C31" s="44" t="s">
        <v>201</v>
      </c>
      <c r="D31" s="82" t="s">
        <v>202</v>
      </c>
      <c r="E31" s="51">
        <f t="shared" ref="E31:N31" si="0">E28-E29-E30</f>
        <v>342</v>
      </c>
      <c r="F31" s="51">
        <v>517</v>
      </c>
      <c r="G31" s="51">
        <f t="shared" si="0"/>
        <v>0</v>
      </c>
      <c r="H31" s="51">
        <f t="shared" si="0"/>
        <v>0</v>
      </c>
      <c r="I31" s="51">
        <f t="shared" si="0"/>
        <v>0</v>
      </c>
      <c r="J31" s="51">
        <f t="shared" si="0"/>
        <v>0</v>
      </c>
      <c r="K31" s="51">
        <f t="shared" si="0"/>
        <v>0</v>
      </c>
      <c r="L31" s="51">
        <f t="shared" si="0"/>
        <v>0</v>
      </c>
      <c r="M31" s="51">
        <f t="shared" si="0"/>
        <v>0</v>
      </c>
      <c r="N31" s="51">
        <f t="shared" si="0"/>
        <v>0</v>
      </c>
      <c r="O31" s="7"/>
    </row>
    <row r="32" spans="1:15" ht="18" customHeight="1">
      <c r="A32" s="91"/>
      <c r="B32" s="91"/>
      <c r="C32" s="50" t="s">
        <v>203</v>
      </c>
      <c r="D32" s="82" t="s">
        <v>204</v>
      </c>
      <c r="E32" s="51">
        <v>46</v>
      </c>
      <c r="F32" s="51">
        <v>0</v>
      </c>
      <c r="G32" s="51"/>
      <c r="H32" s="51"/>
      <c r="I32" s="51"/>
      <c r="J32" s="51"/>
      <c r="K32" s="51"/>
      <c r="L32" s="51"/>
      <c r="M32" s="51"/>
      <c r="N32" s="51"/>
    </row>
    <row r="33" spans="1:14" ht="18" customHeight="1">
      <c r="A33" s="91"/>
      <c r="B33" s="91"/>
      <c r="C33" s="50" t="s">
        <v>205</v>
      </c>
      <c r="D33" s="82" t="s">
        <v>206</v>
      </c>
      <c r="E33" s="51">
        <v>1</v>
      </c>
      <c r="F33" s="51">
        <v>2</v>
      </c>
      <c r="G33" s="51"/>
      <c r="H33" s="51"/>
      <c r="I33" s="51"/>
      <c r="J33" s="51"/>
      <c r="K33" s="51"/>
      <c r="L33" s="51"/>
      <c r="M33" s="51"/>
      <c r="N33" s="51"/>
    </row>
    <row r="34" spans="1:14" ht="18" customHeight="1">
      <c r="A34" s="91"/>
      <c r="B34" s="91"/>
      <c r="C34" s="44" t="s">
        <v>207</v>
      </c>
      <c r="D34" s="82" t="s">
        <v>208</v>
      </c>
      <c r="E34" s="51">
        <f t="shared" ref="E34:N34" si="1">E31+E32-E33</f>
        <v>387</v>
      </c>
      <c r="F34" s="51">
        <v>515</v>
      </c>
      <c r="G34" s="51">
        <f t="shared" si="1"/>
        <v>0</v>
      </c>
      <c r="H34" s="51">
        <f t="shared" si="1"/>
        <v>0</v>
      </c>
      <c r="I34" s="51">
        <f t="shared" si="1"/>
        <v>0</v>
      </c>
      <c r="J34" s="51">
        <f t="shared" si="1"/>
        <v>0</v>
      </c>
      <c r="K34" s="51">
        <f t="shared" si="1"/>
        <v>0</v>
      </c>
      <c r="L34" s="51">
        <f t="shared" si="1"/>
        <v>0</v>
      </c>
      <c r="M34" s="51">
        <f t="shared" si="1"/>
        <v>0</v>
      </c>
      <c r="N34" s="51">
        <f t="shared" si="1"/>
        <v>0</v>
      </c>
    </row>
    <row r="35" spans="1:14" ht="18" customHeight="1">
      <c r="A35" s="91"/>
      <c r="B35" s="91" t="s">
        <v>209</v>
      </c>
      <c r="C35" s="50" t="s">
        <v>210</v>
      </c>
      <c r="D35" s="82" t="s">
        <v>211</v>
      </c>
      <c r="E35" s="51">
        <v>0</v>
      </c>
      <c r="F35" s="51">
        <v>0</v>
      </c>
      <c r="G35" s="51"/>
      <c r="H35" s="51"/>
      <c r="I35" s="51"/>
      <c r="J35" s="51"/>
      <c r="K35" s="51"/>
      <c r="L35" s="51"/>
      <c r="M35" s="51"/>
      <c r="N35" s="51"/>
    </row>
    <row r="36" spans="1:14" ht="18" customHeight="1">
      <c r="A36" s="91"/>
      <c r="B36" s="91"/>
      <c r="C36" s="50" t="s">
        <v>212</v>
      </c>
      <c r="D36" s="82" t="s">
        <v>213</v>
      </c>
      <c r="E36" s="51">
        <v>0</v>
      </c>
      <c r="F36" s="51">
        <v>0</v>
      </c>
      <c r="G36" s="51"/>
      <c r="H36" s="51"/>
      <c r="I36" s="51"/>
      <c r="J36" s="51"/>
      <c r="K36" s="51"/>
      <c r="L36" s="51"/>
      <c r="M36" s="51"/>
      <c r="N36" s="51"/>
    </row>
    <row r="37" spans="1:14" ht="18" customHeight="1">
      <c r="A37" s="91"/>
      <c r="B37" s="91"/>
      <c r="C37" s="50" t="s">
        <v>214</v>
      </c>
      <c r="D37" s="82" t="s">
        <v>215</v>
      </c>
      <c r="E37" s="51">
        <f t="shared" ref="E37:N37" si="2">E34+E35-E36</f>
        <v>387</v>
      </c>
      <c r="F37" s="51">
        <v>515</v>
      </c>
      <c r="G37" s="51">
        <f t="shared" si="2"/>
        <v>0</v>
      </c>
      <c r="H37" s="51">
        <f t="shared" si="2"/>
        <v>0</v>
      </c>
      <c r="I37" s="51">
        <f t="shared" si="2"/>
        <v>0</v>
      </c>
      <c r="J37" s="51">
        <f t="shared" si="2"/>
        <v>0</v>
      </c>
      <c r="K37" s="51">
        <f t="shared" si="2"/>
        <v>0</v>
      </c>
      <c r="L37" s="51">
        <f t="shared" si="2"/>
        <v>0</v>
      </c>
      <c r="M37" s="51">
        <f t="shared" si="2"/>
        <v>0</v>
      </c>
      <c r="N37" s="51">
        <f t="shared" si="2"/>
        <v>0</v>
      </c>
    </row>
    <row r="38" spans="1:14" ht="18" customHeight="1">
      <c r="A38" s="91"/>
      <c r="B38" s="91"/>
      <c r="C38" s="50" t="s">
        <v>216</v>
      </c>
      <c r="D38" s="82" t="s">
        <v>217</v>
      </c>
      <c r="E38" s="51">
        <v>0</v>
      </c>
      <c r="F38" s="51">
        <v>0</v>
      </c>
      <c r="G38" s="51"/>
      <c r="H38" s="51"/>
      <c r="I38" s="51"/>
      <c r="J38" s="51"/>
      <c r="K38" s="51"/>
      <c r="L38" s="51"/>
      <c r="M38" s="51"/>
      <c r="N38" s="51"/>
    </row>
    <row r="39" spans="1:14" ht="18" customHeight="1">
      <c r="A39" s="91"/>
      <c r="B39" s="91"/>
      <c r="C39" s="50" t="s">
        <v>218</v>
      </c>
      <c r="D39" s="82" t="s">
        <v>219</v>
      </c>
      <c r="E39" s="51">
        <v>271</v>
      </c>
      <c r="F39" s="51">
        <v>406</v>
      </c>
      <c r="G39" s="51"/>
      <c r="H39" s="51"/>
      <c r="I39" s="51"/>
      <c r="J39" s="51"/>
      <c r="K39" s="51"/>
      <c r="L39" s="51"/>
      <c r="M39" s="51"/>
      <c r="N39" s="51"/>
    </row>
    <row r="40" spans="1:14" ht="18" customHeight="1">
      <c r="A40" s="91"/>
      <c r="B40" s="91"/>
      <c r="C40" s="50" t="s">
        <v>220</v>
      </c>
      <c r="D40" s="82" t="s">
        <v>221</v>
      </c>
      <c r="E40" s="51">
        <v>0</v>
      </c>
      <c r="F40" s="51">
        <v>0</v>
      </c>
      <c r="G40" s="51"/>
      <c r="H40" s="51"/>
      <c r="I40" s="51"/>
      <c r="J40" s="51"/>
      <c r="K40" s="51"/>
      <c r="L40" s="51"/>
      <c r="M40" s="51"/>
      <c r="N40" s="51"/>
    </row>
    <row r="41" spans="1:14" ht="18" customHeight="1">
      <c r="A41" s="91"/>
      <c r="B41" s="91"/>
      <c r="C41" s="44" t="s">
        <v>222</v>
      </c>
      <c r="D41" s="82" t="s">
        <v>223</v>
      </c>
      <c r="E41" s="51">
        <f t="shared" ref="E41:N41" si="3">E34+E35-E36-E40</f>
        <v>387</v>
      </c>
      <c r="F41" s="51">
        <v>515</v>
      </c>
      <c r="G41" s="51">
        <f t="shared" si="3"/>
        <v>0</v>
      </c>
      <c r="H41" s="51">
        <f t="shared" si="3"/>
        <v>0</v>
      </c>
      <c r="I41" s="51">
        <f t="shared" si="3"/>
        <v>0</v>
      </c>
      <c r="J41" s="51">
        <f t="shared" si="3"/>
        <v>0</v>
      </c>
      <c r="K41" s="51">
        <f t="shared" si="3"/>
        <v>0</v>
      </c>
      <c r="L41" s="51">
        <f t="shared" si="3"/>
        <v>0</v>
      </c>
      <c r="M41" s="51">
        <f t="shared" si="3"/>
        <v>0</v>
      </c>
      <c r="N41" s="51">
        <f t="shared" si="3"/>
        <v>0</v>
      </c>
    </row>
    <row r="42" spans="1:14" ht="18" customHeight="1">
      <c r="A42" s="91"/>
      <c r="B42" s="91"/>
      <c r="C42" s="122" t="s">
        <v>224</v>
      </c>
      <c r="D42" s="122"/>
      <c r="E42" s="51">
        <f t="shared" ref="E42:N42" si="4">E37+E38-E39-E40</f>
        <v>116</v>
      </c>
      <c r="F42" s="51">
        <v>109</v>
      </c>
      <c r="G42" s="51">
        <f t="shared" si="4"/>
        <v>0</v>
      </c>
      <c r="H42" s="51">
        <f t="shared" si="4"/>
        <v>0</v>
      </c>
      <c r="I42" s="51">
        <f t="shared" si="4"/>
        <v>0</v>
      </c>
      <c r="J42" s="51">
        <f t="shared" si="4"/>
        <v>0</v>
      </c>
      <c r="K42" s="51">
        <f t="shared" si="4"/>
        <v>0</v>
      </c>
      <c r="L42" s="51">
        <f t="shared" si="4"/>
        <v>0</v>
      </c>
      <c r="M42" s="51">
        <f t="shared" si="4"/>
        <v>0</v>
      </c>
      <c r="N42" s="51">
        <f t="shared" si="4"/>
        <v>0</v>
      </c>
    </row>
    <row r="43" spans="1:14" ht="18" customHeight="1">
      <c r="A43" s="91"/>
      <c r="B43" s="91"/>
      <c r="C43" s="50" t="s">
        <v>225</v>
      </c>
      <c r="D43" s="82" t="s">
        <v>226</v>
      </c>
      <c r="E43" s="51"/>
      <c r="F43" s="51">
        <v>0</v>
      </c>
      <c r="G43" s="51"/>
      <c r="H43" s="51"/>
      <c r="I43" s="51"/>
      <c r="J43" s="51"/>
      <c r="K43" s="51"/>
      <c r="L43" s="51"/>
      <c r="M43" s="51"/>
      <c r="N43" s="51"/>
    </row>
    <row r="44" spans="1:14" ht="18" customHeight="1">
      <c r="A44" s="91"/>
      <c r="B44" s="91"/>
      <c r="C44" s="44" t="s">
        <v>227</v>
      </c>
      <c r="D44" s="63" t="s">
        <v>228</v>
      </c>
      <c r="E44" s="51">
        <f t="shared" ref="E44:N44" si="5">E41+E43</f>
        <v>387</v>
      </c>
      <c r="F44" s="51">
        <v>515</v>
      </c>
      <c r="G44" s="51">
        <f t="shared" si="5"/>
        <v>0</v>
      </c>
      <c r="H44" s="51">
        <f t="shared" si="5"/>
        <v>0</v>
      </c>
      <c r="I44" s="51">
        <f t="shared" si="5"/>
        <v>0</v>
      </c>
      <c r="J44" s="51">
        <f t="shared" si="5"/>
        <v>0</v>
      </c>
      <c r="K44" s="51">
        <f t="shared" si="5"/>
        <v>0</v>
      </c>
      <c r="L44" s="51">
        <f t="shared" si="5"/>
        <v>0</v>
      </c>
      <c r="M44" s="51">
        <f t="shared" si="5"/>
        <v>0</v>
      </c>
      <c r="N44" s="51">
        <f t="shared" si="5"/>
        <v>0</v>
      </c>
    </row>
    <row r="45" spans="1:14" ht="14.15" customHeight="1">
      <c r="A45" s="8" t="s">
        <v>229</v>
      </c>
    </row>
    <row r="46" spans="1:14" ht="14.15" customHeight="1">
      <c r="A46" s="8" t="s">
        <v>230</v>
      </c>
    </row>
    <row r="47" spans="1:14">
      <c r="A47" s="43"/>
    </row>
  </sheetData>
  <mergeCells count="15">
    <mergeCell ref="C42:D42"/>
    <mergeCell ref="A15:A27"/>
    <mergeCell ref="B15:B18"/>
    <mergeCell ref="B19:B22"/>
    <mergeCell ref="B23:B26"/>
    <mergeCell ref="A28:A44"/>
    <mergeCell ref="B28:B34"/>
    <mergeCell ref="B35:B44"/>
    <mergeCell ref="E6:F6"/>
    <mergeCell ref="G6:H6"/>
    <mergeCell ref="K6:L6"/>
    <mergeCell ref="M6:N6"/>
    <mergeCell ref="A8:A14"/>
    <mergeCell ref="B9:B14"/>
    <mergeCell ref="I6:J6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大利 咲子</cp:lastModifiedBy>
  <cp:lastPrinted>2025-09-04T10:10:04Z</cp:lastPrinted>
  <dcterms:created xsi:type="dcterms:W3CDTF">1999-07-06T05:17:05Z</dcterms:created>
  <dcterms:modified xsi:type="dcterms:W3CDTF">2025-09-04T10:10:16Z</dcterms:modified>
</cp:coreProperties>
</file>