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9E328D73-0133-402F-B271-A3D6E572294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'5.三セク決算（R4-5年度）'!$A$1:$P$46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L31" i="10" l="1"/>
  <c r="L34" i="10" s="1"/>
  <c r="L37" i="10" s="1"/>
  <c r="L41" i="10" l="1"/>
  <c r="L44" i="10" s="1"/>
  <c r="K31" i="10"/>
  <c r="K34" i="10" s="1"/>
  <c r="K41" i="10" l="1"/>
  <c r="K44" i="10" s="1"/>
  <c r="K37" i="10"/>
  <c r="F24" i="6"/>
  <c r="F27" i="6" s="1"/>
  <c r="F16" i="6"/>
  <c r="F15" i="6"/>
  <c r="F14" i="6"/>
  <c r="I22" i="8"/>
  <c r="I20" i="8"/>
  <c r="F22" i="8"/>
  <c r="I16" i="2"/>
  <c r="H40" i="7"/>
  <c r="F40" i="7"/>
  <c r="H22" i="7"/>
  <c r="F22" i="7"/>
  <c r="G9" i="7" s="1"/>
  <c r="H40" i="2"/>
  <c r="G38" i="2"/>
  <c r="H22" i="2"/>
  <c r="F22" i="2"/>
  <c r="G20" i="2" s="1"/>
  <c r="F24" i="9"/>
  <c r="F27" i="9" s="1"/>
  <c r="F14" i="9"/>
  <c r="I36" i="2"/>
  <c r="P31" i="10"/>
  <c r="P34" i="10" s="1"/>
  <c r="O31" i="10"/>
  <c r="O34" i="10" s="1"/>
  <c r="N31" i="10"/>
  <c r="N34" i="10" s="1"/>
  <c r="N41" i="10" s="1"/>
  <c r="N44" i="10" s="1"/>
  <c r="M31" i="10"/>
  <c r="M34" i="10" s="1"/>
  <c r="M41" i="10" s="1"/>
  <c r="M44" i="10" s="1"/>
  <c r="J31" i="10"/>
  <c r="J34" i="10" s="1"/>
  <c r="J41" i="10" s="1"/>
  <c r="I31" i="10"/>
  <c r="I34" i="10" s="1"/>
  <c r="H31" i="10"/>
  <c r="H34" i="10" s="1"/>
  <c r="G31" i="10"/>
  <c r="G34" i="10" s="1"/>
  <c r="F31" i="10"/>
  <c r="F34" i="10" s="1"/>
  <c r="F37" i="10" s="1"/>
  <c r="F42" i="10" s="1"/>
  <c r="E31" i="10"/>
  <c r="E34" i="10" s="1"/>
  <c r="E37" i="10" s="1"/>
  <c r="E42" i="10" s="1"/>
  <c r="O44" i="9"/>
  <c r="N44" i="9"/>
  <c r="M44" i="9"/>
  <c r="L44" i="9"/>
  <c r="K44" i="9"/>
  <c r="J44" i="9"/>
  <c r="I44" i="9"/>
  <c r="H44" i="9"/>
  <c r="G44" i="9"/>
  <c r="G45" i="9" s="1"/>
  <c r="F44" i="9"/>
  <c r="O39" i="9"/>
  <c r="N39" i="9"/>
  <c r="M39" i="9"/>
  <c r="L39" i="9"/>
  <c r="K39" i="9"/>
  <c r="J39" i="9"/>
  <c r="I39" i="9"/>
  <c r="H39" i="9"/>
  <c r="G39" i="9"/>
  <c r="F39" i="9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I24" i="9"/>
  <c r="I27" i="9" s="1"/>
  <c r="H24" i="9"/>
  <c r="H27" i="9" s="1"/>
  <c r="G24" i="9"/>
  <c r="G27" i="9" s="1"/>
  <c r="O16" i="9"/>
  <c r="N16" i="9"/>
  <c r="M16" i="9"/>
  <c r="L16" i="9"/>
  <c r="K16" i="9"/>
  <c r="J16" i="9"/>
  <c r="I16" i="9"/>
  <c r="H16" i="9"/>
  <c r="G16" i="9"/>
  <c r="F16" i="9"/>
  <c r="O15" i="9"/>
  <c r="N15" i="9"/>
  <c r="M15" i="9"/>
  <c r="L15" i="9"/>
  <c r="K15" i="9"/>
  <c r="J15" i="9"/>
  <c r="I15" i="9"/>
  <c r="H15" i="9"/>
  <c r="G15" i="9"/>
  <c r="F15" i="9"/>
  <c r="O14" i="9"/>
  <c r="N14" i="9"/>
  <c r="M14" i="9"/>
  <c r="L14" i="9"/>
  <c r="K14" i="9"/>
  <c r="J14" i="9"/>
  <c r="I14" i="9"/>
  <c r="H14" i="9"/>
  <c r="G14" i="9"/>
  <c r="E22" i="8"/>
  <c r="H20" i="8"/>
  <c r="G20" i="8"/>
  <c r="F20" i="8"/>
  <c r="E20" i="8"/>
  <c r="I19" i="8"/>
  <c r="H19" i="8"/>
  <c r="H21" i="8" s="1"/>
  <c r="G19" i="8"/>
  <c r="F19" i="8"/>
  <c r="F21" i="8" s="1"/>
  <c r="E19" i="8"/>
  <c r="E21" i="8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G44" i="6"/>
  <c r="F44" i="6"/>
  <c r="O39" i="6"/>
  <c r="N39" i="6"/>
  <c r="M39" i="6"/>
  <c r="L39" i="6"/>
  <c r="K39" i="6"/>
  <c r="J39" i="6"/>
  <c r="I39" i="6"/>
  <c r="H39" i="6"/>
  <c r="G39" i="6"/>
  <c r="F39" i="6"/>
  <c r="O24" i="6"/>
  <c r="O27" i="6" s="1"/>
  <c r="N24" i="6"/>
  <c r="N27" i="6" s="1"/>
  <c r="M24" i="6"/>
  <c r="M27" i="6" s="1"/>
  <c r="L24" i="6"/>
  <c r="L27" i="6" s="1"/>
  <c r="K24" i="6"/>
  <c r="K27" i="6" s="1"/>
  <c r="J24" i="6"/>
  <c r="J27" i="6" s="1"/>
  <c r="I24" i="6"/>
  <c r="I27" i="6" s="1"/>
  <c r="H24" i="6"/>
  <c r="H27" i="6" s="1"/>
  <c r="G24" i="6"/>
  <c r="G27" i="6" s="1"/>
  <c r="O16" i="6"/>
  <c r="N16" i="6"/>
  <c r="M16" i="6"/>
  <c r="L16" i="6"/>
  <c r="K16" i="6"/>
  <c r="J16" i="6"/>
  <c r="I16" i="6"/>
  <c r="H16" i="6"/>
  <c r="G16" i="6"/>
  <c r="O15" i="6"/>
  <c r="N15" i="6"/>
  <c r="M15" i="6"/>
  <c r="L15" i="6"/>
  <c r="K15" i="6"/>
  <c r="J15" i="6"/>
  <c r="I15" i="6"/>
  <c r="H15" i="6"/>
  <c r="G15" i="6"/>
  <c r="O14" i="6"/>
  <c r="N14" i="6"/>
  <c r="M14" i="6"/>
  <c r="L14" i="6"/>
  <c r="K14" i="6"/>
  <c r="J14" i="6"/>
  <c r="I14" i="6"/>
  <c r="H14" i="6"/>
  <c r="G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O45" i="6" l="1"/>
  <c r="H45" i="6"/>
  <c r="K45" i="9"/>
  <c r="I45" i="9"/>
  <c r="M45" i="9"/>
  <c r="L45" i="6"/>
  <c r="G31" i="2"/>
  <c r="G34" i="2"/>
  <c r="O45" i="9"/>
  <c r="I23" i="8"/>
  <c r="I21" i="8"/>
  <c r="G40" i="2"/>
  <c r="F23" i="8"/>
  <c r="G21" i="2"/>
  <c r="F45" i="6"/>
  <c r="N45" i="6"/>
  <c r="I40" i="7"/>
  <c r="M37" i="10"/>
  <c r="M42" i="10" s="1"/>
  <c r="G13" i="2"/>
  <c r="I45" i="6"/>
  <c r="J45" i="9"/>
  <c r="K45" i="6"/>
  <c r="E23" i="8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H41" i="10"/>
  <c r="H44" i="10" s="1"/>
  <c r="H37" i="10"/>
  <c r="H42" i="10" s="1"/>
  <c r="I37" i="10"/>
  <c r="I42" i="10" s="1"/>
  <c r="I41" i="10"/>
  <c r="I44" i="10" s="1"/>
  <c r="N37" i="10"/>
  <c r="N42" i="10" s="1"/>
  <c r="G9" i="2"/>
  <c r="I22" i="2"/>
  <c r="G22" i="2"/>
  <c r="G10" i="2"/>
  <c r="L45" i="9"/>
  <c r="G16" i="2"/>
  <c r="G14" i="2"/>
  <c r="F41" i="10"/>
  <c r="F44" i="10" s="1"/>
  <c r="G45" i="6"/>
  <c r="J45" i="6"/>
  <c r="M45" i="6"/>
  <c r="G19" i="2"/>
  <c r="G37" i="10"/>
  <c r="G42" i="10" s="1"/>
  <c r="G41" i="10"/>
  <c r="G44" i="10" s="1"/>
  <c r="O37" i="10"/>
  <c r="O42" i="10" s="1"/>
  <c r="O41" i="10"/>
  <c r="O44" i="10" s="1"/>
  <c r="P41" i="10"/>
  <c r="P44" i="10" s="1"/>
  <c r="P37" i="10"/>
  <c r="P42" i="10" s="1"/>
  <c r="J44" i="10"/>
  <c r="J37" i="10"/>
  <c r="J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21" i="8"/>
  <c r="G12" i="2"/>
  <c r="G13" i="7"/>
  <c r="G18" i="2"/>
  <c r="G15" i="7"/>
  <c r="G22" i="7"/>
  <c r="G11" i="2"/>
  <c r="G33" i="2"/>
  <c r="G23" i="2"/>
  <c r="G25" i="2"/>
  <c r="G36" i="2"/>
  <c r="G23" i="8" l="1"/>
  <c r="G22" i="8"/>
  <c r="H23" i="8" l="1"/>
  <c r="H22" i="8"/>
</calcChain>
</file>

<file path=xl/sharedStrings.xml><?xml version="1.0" encoding="utf-8"?>
<sst xmlns="http://schemas.openxmlformats.org/spreadsheetml/2006/main" count="431" uniqueCount="262">
  <si>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</si>
  <si>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</si>
  <si>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</si>
  <si>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</si>
  <si>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</si>
  <si>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</si>
  <si>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</si>
  <si>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</si>
  <si>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</si>
  <si>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</si>
  <si>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</si>
  <si>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</si>
  <si>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</si>
  <si>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</si>
  <si>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</si>
  <si>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</si>
  <si>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</si>
  <si>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</si>
  <si>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</si>
  <si>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</si>
  <si>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</si>
  <si>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</si>
  <si>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</si>
  <si>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</si>
  <si>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</si>
  <si>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</si>
  <si>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</si>
  <si>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</si>
  <si>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</si>
  <si>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</si>
  <si>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</si>
  <si>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</si>
  <si>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</si>
  <si>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</si>
  <si>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</si>
  <si>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</si>
  <si>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</si>
  <si>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</si>
  <si>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</si>
  <si>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</si>
  <si>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</si>
  <si>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</si>
  <si>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</si>
  <si>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</si>
  <si>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</si>
  <si>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</si>
  <si>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</si>
  <si>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</si>
  <si>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</si>
  <si>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</si>
  <si>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</si>
  <si>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</si>
  <si>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</si>
  <si>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</si>
  <si>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</si>
  <si>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</si>
  <si>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</si>
  <si>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</si>
  <si>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</si>
  <si>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</si>
  <si>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</si>
  <si>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</si>
  <si>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</si>
  <si>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</si>
  <si>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</si>
  <si>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</si>
  <si>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</si>
  <si>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</si>
  <si>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</si>
  <si>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</si>
  <si>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</si>
  <si>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</si>
  <si>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</si>
  <si>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</si>
  <si>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</si>
  <si>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</si>
  <si>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</si>
  <si>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</si>
  <si>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</si>
  <si>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</si>
  <si>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</si>
  <si>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</si>
  <si>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</si>
  <si>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</si>
  <si>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</si>
  <si>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</si>
  <si>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</si>
  <si>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</si>
  <si>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</si>
  <si>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</si>
  <si>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</si>
  <si>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</si>
  <si>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</si>
  <si>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</si>
  <si>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</si>
  <si>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</si>
  <si>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</si>
  <si>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</si>
  <si>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</si>
  <si>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</si>
  <si>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</si>
  <si>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</si>
  <si>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</si>
  <si>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</si>
  <si>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</si>
  <si>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</si>
  <si>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</si>
  <si>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</si>
  <si>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</si>
  <si>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</si>
  <si>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</si>
  <si>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</si>
  <si>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</si>
  <si>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</si>
  <si>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</si>
  <si>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</si>
  <si>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</si>
  <si>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</si>
  <si>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</si>
  <si>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</si>
  <si>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</si>
  <si>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</si>
  <si>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</si>
  <si>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</si>
  <si>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</si>
  <si>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</si>
  <si>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</si>
  <si>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</si>
  <si>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</si>
  <si>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</si>
  <si>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</si>
  <si>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</si>
  <si>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</si>
  <si>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</si>
  <si>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</si>
  <si>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</si>
  <si>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</si>
  <si>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</si>
  <si>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</si>
  <si>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</si>
  <si>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</si>
  <si>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</si>
  <si>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</si>
  <si>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</si>
  <si>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</si>
  <si>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</si>
  <si>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</si>
  <si>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</si>
  <si>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</si>
  <si>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</si>
  <si>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</si>
  <si>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</si>
  <si>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</si>
  <si>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</si>
  <si>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</si>
  <si>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</si>
  <si>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</si>
  <si>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</si>
  <si>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</si>
  <si>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</si>
  <si>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</si>
  <si>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</si>
  <si>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</si>
  <si>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</si>
  <si>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</si>
  <si>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</si>
  <si>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</si>
  <si>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</si>
  <si>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</si>
  <si>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</si>
  <si>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</si>
  <si>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</si>
  <si>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</si>
  <si>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</si>
  <si>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</si>
  <si>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</si>
  <si>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</si>
  <si>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</si>
  <si>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</si>
  <si>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</si>
  <si>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</si>
  <si>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</si>
  <si>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</si>
  <si>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</si>
  <si>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</si>
  <si>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</si>
  <si>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</si>
  <si>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</si>
  <si>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</si>
  <si>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</si>
  <si>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</si>
  <si>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</si>
  <si>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</si>
  <si>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</si>
  <si>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</si>
  <si>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</si>
  <si>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</si>
  <si>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</si>
  <si>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</si>
  <si>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</si>
  <si>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</si>
  <si>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</si>
  <si>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</si>
  <si>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</si>
  <si>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</si>
  <si>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</si>
  <si>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</si>
  <si>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</si>
  <si>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</si>
  <si>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</si>
  <si>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</si>
  <si>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</si>
  <si>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</si>
  <si>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</si>
  <si>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</si>
  <si>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</si>
  <si>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</si>
  <si>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</si>
  <si>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</si>
  <si>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</si>
  <si>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</si>
  <si>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</si>
  <si>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</si>
  <si>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</si>
  <si>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</si>
  <si>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</si>
  <si>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</si>
  <si>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</si>
  <si>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</si>
  <si>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</si>
  <si>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</si>
  <si>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</si>
  <si>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</si>
  <si>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</si>
  <si>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</si>
  <si>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</si>
  <si>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</si>
  <si>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</si>
  <si>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</si>
  <si>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</si>
  <si>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</si>
  <si>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</si>
  <si>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</si>
  <si>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</si>
  <si>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川崎市</t>
    <rPh sb="0" eb="3">
      <t>カワサキシ</t>
    </rPh>
    <phoneticPr fontId="7"/>
  </si>
  <si>
    <t>病院事業会計</t>
    <rPh sb="0" eb="2">
      <t>ビョウイン</t>
    </rPh>
    <rPh sb="2" eb="4">
      <t>ジギョウ</t>
    </rPh>
    <rPh sb="4" eb="6">
      <t>カイケイ</t>
    </rPh>
    <phoneticPr fontId="7"/>
  </si>
  <si>
    <t>下水道事業会計</t>
    <rPh sb="0" eb="3">
      <t>ゲスイドウ</t>
    </rPh>
    <rPh sb="3" eb="7">
      <t>ジギョウカイケイ</t>
    </rPh>
    <phoneticPr fontId="7"/>
  </si>
  <si>
    <t>水道事業会計</t>
    <rPh sb="0" eb="4">
      <t>スイドウジギョウ</t>
    </rPh>
    <rPh sb="4" eb="6">
      <t>カイケイ</t>
    </rPh>
    <phoneticPr fontId="7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</si>
  <si>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7"/>
  </si>
  <si>
    <t>自動車運送事業会計</t>
    <rPh sb="0" eb="3">
      <t>ジドウシャ</t>
    </rPh>
    <rPh sb="3" eb="5">
      <t>ウンソウ</t>
    </rPh>
    <rPh sb="5" eb="7">
      <t>ジギョウ</t>
    </rPh>
    <rPh sb="7" eb="9">
      <t>カイケイ</t>
    </rPh>
    <phoneticPr fontId="7"/>
  </si>
  <si>
    <t>川崎市</t>
    <rPh sb="0" eb="3">
      <t>カワサキシ</t>
    </rPh>
    <phoneticPr fontId="15"/>
  </si>
  <si>
    <t>病院事業会計</t>
    <rPh sb="0" eb="2">
      <t>ビョウイン</t>
    </rPh>
    <rPh sb="2" eb="4">
      <t>ジギョウ</t>
    </rPh>
    <rPh sb="4" eb="6">
      <t>カイケイ</t>
    </rPh>
    <phoneticPr fontId="7"/>
  </si>
  <si>
    <t>下水道事業会計</t>
    <rPh sb="0" eb="3">
      <t>ゲスイドウ</t>
    </rPh>
    <rPh sb="3" eb="5">
      <t>ジギョウ</t>
    </rPh>
    <rPh sb="5" eb="7">
      <t>カイケイ</t>
    </rPh>
    <phoneticPr fontId="7"/>
  </si>
  <si>
    <t>水道事業会計</t>
    <rPh sb="0" eb="2">
      <t>スイドウ</t>
    </rPh>
    <rPh sb="2" eb="4">
      <t>ジギョウ</t>
    </rPh>
    <rPh sb="4" eb="6">
      <t>カイケイ</t>
    </rPh>
    <phoneticPr fontId="7"/>
  </si>
  <si>
    <t>工業用水道事業会計</t>
    <rPh sb="0" eb="7">
      <t>コウギョウヨウスイドウジギョウ</t>
    </rPh>
    <rPh sb="7" eb="9">
      <t>カイケイ</t>
    </rPh>
    <phoneticPr fontId="7"/>
  </si>
  <si>
    <t>自動車運送事業会計</t>
    <rPh sb="0" eb="9">
      <t>ジドウシャウンソウジギョウカイケイ</t>
    </rPh>
    <phoneticPr fontId="7"/>
  </si>
  <si>
    <t>かわさき市民放送株式会社</t>
    <rPh sb="4" eb="6">
      <t>シミン</t>
    </rPh>
    <rPh sb="6" eb="8">
      <t>ホウソウ</t>
    </rPh>
    <rPh sb="8" eb="10">
      <t>カブシキ</t>
    </rPh>
    <rPh sb="10" eb="12">
      <t>カイシャ</t>
    </rPh>
    <phoneticPr fontId="7"/>
  </si>
  <si>
    <t>川崎市土地開発公社</t>
  </si>
  <si>
    <t>川崎冷蔵株式会社</t>
    <rPh sb="0" eb="2">
      <t>カワサキ</t>
    </rPh>
    <rPh sb="2" eb="4">
      <t>レイゾウ</t>
    </rPh>
    <rPh sb="4" eb="6">
      <t>カブシキ</t>
    </rPh>
    <rPh sb="6" eb="8">
      <t>ガイシャ</t>
    </rPh>
    <phoneticPr fontId="7"/>
  </si>
  <si>
    <t>川崎市住宅供給公社</t>
    <rPh sb="0" eb="9">
      <t>カワサキシジュウタクキョウキュウコウシャ</t>
    </rPh>
    <phoneticPr fontId="7"/>
  </si>
  <si>
    <t>川崎臨港倉庫埠頭株式会社</t>
    <rPh sb="0" eb="12">
      <t>カワサキリンコウソウコフトウカブシキガイシャ</t>
    </rPh>
    <phoneticPr fontId="7"/>
  </si>
  <si>
    <t>川崎未来エナジー株式会社</t>
    <rPh sb="0" eb="2">
      <t>カワサキ</t>
    </rPh>
    <rPh sb="2" eb="4">
      <t>ミライ</t>
    </rPh>
    <rPh sb="8" eb="12">
      <t>カブシキガイシャ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</si>
</sst>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18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09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H36" sqref="H36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1" t="s">
        <v>0</v>
      </c>
      <c r="B1" s="91"/>
      <c r="C1" s="91"/>
      <c r="D1" s="91"/>
      <c r="E1" s="20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3" t="s">
        <v>104</v>
      </c>
      <c r="H6" s="94"/>
      <c r="I6" s="94"/>
    </row>
    <row r="7" spans="1:9" ht="27" customHeight="1">
      <c r="A7" s="8"/>
      <c r="B7" s="4"/>
      <c r="C7" s="4"/>
      <c r="D7" s="4"/>
      <c r="E7" s="60"/>
      <c r="F7" s="52" t="s">
        <v>234</v>
      </c>
      <c r="G7" s="52"/>
      <c r="H7" s="52" t="s">
        <v>231</v>
      </c>
      <c r="I7" s="53" t="s">
        <v>20</v>
      </c>
    </row>
    <row r="8" spans="1:9" ht="17.149999999999999" customHeight="1">
      <c r="A8" s="5"/>
      <c r="B8" s="6"/>
      <c r="C8" s="6"/>
      <c r="D8" s="6"/>
      <c r="E8" s="61"/>
      <c r="F8" s="54" t="s">
        <v>101</v>
      </c>
      <c r="G8" s="54" t="s">
        <v>1</v>
      </c>
      <c r="H8" s="54" t="s">
        <v>228</v>
      </c>
      <c r="I8" s="55"/>
    </row>
    <row r="9" spans="1:9" ht="18" customHeight="1">
      <c r="A9" s="92" t="s">
        <v>79</v>
      </c>
      <c r="B9" s="92" t="s">
        <v>80</v>
      </c>
      <c r="C9" s="62" t="s">
        <v>2</v>
      </c>
      <c r="D9" s="56"/>
      <c r="E9" s="56"/>
      <c r="F9" s="57">
        <v>404756.73300000001</v>
      </c>
      <c r="G9" s="58">
        <f t="shared" ref="G9:G22" si="0">F9/$F$22*100</f>
        <v>48.920990535158673</v>
      </c>
      <c r="H9" s="57">
        <v>385447.05699999997</v>
      </c>
      <c r="I9" s="58">
        <f t="shared" ref="I9:I21" si="1">(F9/H9-1)*100</f>
        <v>5.0096830808076476</v>
      </c>
    </row>
    <row r="10" spans="1:9" ht="18" customHeight="1">
      <c r="A10" s="92"/>
      <c r="B10" s="92"/>
      <c r="C10" s="64"/>
      <c r="D10" s="62" t="s">
        <v>21</v>
      </c>
      <c r="E10" s="56"/>
      <c r="F10" s="57">
        <v>217099.383</v>
      </c>
      <c r="G10" s="58">
        <f t="shared" si="0"/>
        <v>26.239753400054717</v>
      </c>
      <c r="H10" s="57">
        <v>200750.59400000001</v>
      </c>
      <c r="I10" s="58">
        <f t="shared" si="1"/>
        <v>8.1438309467716898</v>
      </c>
    </row>
    <row r="11" spans="1:9" ht="18" customHeight="1">
      <c r="A11" s="92"/>
      <c r="B11" s="92"/>
      <c r="C11" s="51"/>
      <c r="D11" s="51"/>
      <c r="E11" s="30" t="s">
        <v>22</v>
      </c>
      <c r="F11" s="57">
        <v>192881.20800000001</v>
      </c>
      <c r="G11" s="58">
        <f t="shared" si="0"/>
        <v>23.312619609907696</v>
      </c>
      <c r="H11" s="57">
        <v>176609.31</v>
      </c>
      <c r="I11" s="58">
        <f t="shared" si="1"/>
        <v>9.2134995601307779</v>
      </c>
    </row>
    <row r="12" spans="1:9" ht="18" customHeight="1">
      <c r="A12" s="92"/>
      <c r="B12" s="92"/>
      <c r="C12" s="51"/>
      <c r="D12" s="29"/>
      <c r="E12" s="30" t="s">
        <v>23</v>
      </c>
      <c r="F12" s="57">
        <v>16254.504000000001</v>
      </c>
      <c r="G12" s="58">
        <f>F12/$F$22*100</f>
        <v>1.9646033567962882</v>
      </c>
      <c r="H12" s="57">
        <v>16185.052</v>
      </c>
      <c r="I12" s="58">
        <f t="shared" si="1"/>
        <v>0.42911199791018095</v>
      </c>
    </row>
    <row r="13" spans="1:9" ht="18" customHeight="1">
      <c r="A13" s="92"/>
      <c r="B13" s="92"/>
      <c r="C13" s="63"/>
      <c r="D13" s="56" t="s">
        <v>24</v>
      </c>
      <c r="E13" s="56"/>
      <c r="F13" s="57">
        <v>137948.53599999999</v>
      </c>
      <c r="G13" s="58">
        <f t="shared" si="0"/>
        <v>16.673172979669733</v>
      </c>
      <c r="H13" s="57">
        <v>135578.149</v>
      </c>
      <c r="I13" s="58">
        <f t="shared" si="1"/>
        <v>1.7483547440966918</v>
      </c>
    </row>
    <row r="14" spans="1:9" ht="18" customHeight="1">
      <c r="A14" s="92"/>
      <c r="B14" s="92"/>
      <c r="C14" s="56" t="s">
        <v>3</v>
      </c>
      <c r="D14" s="56"/>
      <c r="E14" s="56"/>
      <c r="F14" s="57">
        <v>2927.2730000000001</v>
      </c>
      <c r="G14" s="58">
        <f t="shared" si="0"/>
        <v>0.35380534294120203</v>
      </c>
      <c r="H14" s="57">
        <v>3086.6080000000002</v>
      </c>
      <c r="I14" s="58">
        <f t="shared" si="1"/>
        <v>-5.1621391508089198</v>
      </c>
    </row>
    <row r="15" spans="1:9" ht="18" customHeight="1">
      <c r="A15" s="92"/>
      <c r="B15" s="92"/>
      <c r="C15" s="56" t="s">
        <v>4</v>
      </c>
      <c r="D15" s="56"/>
      <c r="E15" s="56"/>
      <c r="F15" s="57">
        <v>406.96199999999999</v>
      </c>
      <c r="G15" s="58">
        <f t="shared" si="0"/>
        <v>4.9187530501609338E-2</v>
      </c>
      <c r="H15" s="57">
        <v>400.94799999999998</v>
      </c>
      <c r="I15" s="58">
        <f t="shared" si="1"/>
        <v>1.4999451300418132</v>
      </c>
    </row>
    <row r="16" spans="1:9" ht="18" customHeight="1">
      <c r="A16" s="92"/>
      <c r="B16" s="92"/>
      <c r="C16" s="56" t="s">
        <v>25</v>
      </c>
      <c r="D16" s="56"/>
      <c r="E16" s="56"/>
      <c r="F16" s="57">
        <v>16943.309000000001</v>
      </c>
      <c r="G16" s="58">
        <f t="shared" si="0"/>
        <v>2.0478558888439022</v>
      </c>
      <c r="H16" s="57">
        <v>17123.108</v>
      </c>
      <c r="I16" s="58">
        <f>(F16/H16-1)*100</f>
        <v>-1.0500371778300988</v>
      </c>
    </row>
    <row r="17" spans="1:9" ht="18" customHeight="1">
      <c r="A17" s="92"/>
      <c r="B17" s="92"/>
      <c r="C17" s="56" t="s">
        <v>5</v>
      </c>
      <c r="D17" s="56"/>
      <c r="E17" s="56"/>
      <c r="F17" s="57">
        <v>174970.58499999999</v>
      </c>
      <c r="G17" s="58">
        <f t="shared" si="0"/>
        <v>21.147849151940299</v>
      </c>
      <c r="H17" s="57">
        <v>156508.79999999999</v>
      </c>
      <c r="I17" s="58">
        <f t="shared" si="1"/>
        <v>11.796004441922747</v>
      </c>
    </row>
    <row r="18" spans="1:9" ht="18" customHeight="1">
      <c r="A18" s="92"/>
      <c r="B18" s="92"/>
      <c r="C18" s="56" t="s">
        <v>26</v>
      </c>
      <c r="D18" s="56"/>
      <c r="E18" s="56"/>
      <c r="F18" s="57">
        <v>45083.904999999999</v>
      </c>
      <c r="G18" s="58">
        <f t="shared" si="0"/>
        <v>5.4490737521418646</v>
      </c>
      <c r="H18" s="57">
        <v>42322.065999999999</v>
      </c>
      <c r="I18" s="58">
        <f t="shared" si="1"/>
        <v>6.5257660152980179</v>
      </c>
    </row>
    <row r="19" spans="1:9" ht="18" customHeight="1">
      <c r="A19" s="92"/>
      <c r="B19" s="92"/>
      <c r="C19" s="56" t="s">
        <v>27</v>
      </c>
      <c r="D19" s="56"/>
      <c r="E19" s="56"/>
      <c r="F19" s="57">
        <v>12805.462</v>
      </c>
      <c r="G19" s="58">
        <f t="shared" si="0"/>
        <v>1.5477343160103383</v>
      </c>
      <c r="H19" s="57">
        <v>11745.201999999999</v>
      </c>
      <c r="I19" s="58">
        <f t="shared" si="1"/>
        <v>9.0271755223962913</v>
      </c>
    </row>
    <row r="20" spans="1:9" ht="18" customHeight="1">
      <c r="A20" s="92"/>
      <c r="B20" s="92"/>
      <c r="C20" s="56" t="s">
        <v>6</v>
      </c>
      <c r="D20" s="56"/>
      <c r="E20" s="56"/>
      <c r="F20" s="57">
        <v>58509</v>
      </c>
      <c r="G20" s="58">
        <f t="shared" si="0"/>
        <v>7.0717001147985821</v>
      </c>
      <c r="H20" s="57">
        <v>65323</v>
      </c>
      <c r="I20" s="58">
        <f t="shared" si="1"/>
        <v>-10.431241675979363</v>
      </c>
    </row>
    <row r="21" spans="1:9" ht="18" customHeight="1">
      <c r="A21" s="92"/>
      <c r="B21" s="92"/>
      <c r="C21" s="56" t="s">
        <v>7</v>
      </c>
      <c r="D21" s="56"/>
      <c r="E21" s="56"/>
      <c r="F21" s="57">
        <v>110965</v>
      </c>
      <c r="G21" s="58">
        <f t="shared" si="0"/>
        <v>13.411803367663516</v>
      </c>
      <c r="H21" s="57">
        <v>126502.751</v>
      </c>
      <c r="I21" s="58">
        <f t="shared" si="1"/>
        <v>-12.282540005790077</v>
      </c>
    </row>
    <row r="22" spans="1:9" ht="18" customHeight="1">
      <c r="A22" s="92"/>
      <c r="B22" s="92"/>
      <c r="C22" s="56" t="s">
        <v>8</v>
      </c>
      <c r="D22" s="56"/>
      <c r="E22" s="56"/>
      <c r="F22" s="57">
        <f>SUM(F9,F14:F21)</f>
        <v>827368.22900000005</v>
      </c>
      <c r="G22" s="58">
        <f t="shared" si="0"/>
        <v>100</v>
      </c>
      <c r="H22" s="57">
        <f>SUM(H9,H14:H21)</f>
        <v>808459.54</v>
      </c>
      <c r="I22" s="58">
        <f t="shared" ref="I22:I40" si="2">(F22/H22-1)*100</f>
        <v>2.3388540878619635</v>
      </c>
    </row>
    <row r="23" spans="1:9" ht="18" customHeight="1">
      <c r="A23" s="92"/>
      <c r="B23" s="92" t="s">
        <v>81</v>
      </c>
      <c r="C23" s="65" t="s">
        <v>9</v>
      </c>
      <c r="D23" s="30"/>
      <c r="E23" s="30"/>
      <c r="F23" s="57">
        <v>498566.07199999999</v>
      </c>
      <c r="G23" s="58">
        <f t="shared" ref="G23:G37" si="3">F23/$F$40*100</f>
        <v>60.259239643390217</v>
      </c>
      <c r="H23" s="57">
        <v>477954.31</v>
      </c>
      <c r="I23" s="58">
        <f t="shared" si="2"/>
        <v>4.312496313716685</v>
      </c>
    </row>
    <row r="24" spans="1:9" ht="18" customHeight="1">
      <c r="A24" s="92"/>
      <c r="B24" s="92"/>
      <c r="C24" s="64"/>
      <c r="D24" s="30" t="s">
        <v>10</v>
      </c>
      <c r="E24" s="30"/>
      <c r="F24" s="57">
        <v>166998.99900000001</v>
      </c>
      <c r="G24" s="58">
        <f t="shared" si="3"/>
        <v>20.184351214631558</v>
      </c>
      <c r="H24" s="57">
        <v>163643.84299999999</v>
      </c>
      <c r="I24" s="58">
        <f t="shared" si="2"/>
        <v>2.0502793985350376</v>
      </c>
    </row>
    <row r="25" spans="1:9" ht="18" customHeight="1">
      <c r="A25" s="92"/>
      <c r="B25" s="92"/>
      <c r="C25" s="64"/>
      <c r="D25" s="30" t="s">
        <v>28</v>
      </c>
      <c r="E25" s="30"/>
      <c r="F25" s="57">
        <v>257083.807</v>
      </c>
      <c r="G25" s="58">
        <f t="shared" si="3"/>
        <v>31.072460812070823</v>
      </c>
      <c r="H25" s="57">
        <v>238307.641</v>
      </c>
      <c r="I25" s="58">
        <f t="shared" si="2"/>
        <v>7.8789609603831412</v>
      </c>
    </row>
    <row r="26" spans="1:9" ht="18" customHeight="1">
      <c r="A26" s="92"/>
      <c r="B26" s="92"/>
      <c r="C26" s="63"/>
      <c r="D26" s="30" t="s">
        <v>11</v>
      </c>
      <c r="E26" s="30"/>
      <c r="F26" s="57">
        <v>74483.266000000003</v>
      </c>
      <c r="G26" s="58">
        <f t="shared" si="3"/>
        <v>9.002427616687843</v>
      </c>
      <c r="H26" s="57">
        <v>76002.826000000001</v>
      </c>
      <c r="I26" s="58">
        <f t="shared" si="2"/>
        <v>-1.9993467085026473</v>
      </c>
    </row>
    <row r="27" spans="1:9" ht="18" customHeight="1">
      <c r="A27" s="92"/>
      <c r="B27" s="92"/>
      <c r="C27" s="65" t="s">
        <v>12</v>
      </c>
      <c r="D27" s="30"/>
      <c r="E27" s="30"/>
      <c r="F27" s="57">
        <v>241381.85200000001</v>
      </c>
      <c r="G27" s="58">
        <f t="shared" si="3"/>
        <v>29.174642403732104</v>
      </c>
      <c r="H27" s="57">
        <v>229043.63699999999</v>
      </c>
      <c r="I27" s="58">
        <f t="shared" si="2"/>
        <v>5.386840325103659</v>
      </c>
    </row>
    <row r="28" spans="1:9" ht="18" customHeight="1">
      <c r="A28" s="92"/>
      <c r="B28" s="92"/>
      <c r="C28" s="64"/>
      <c r="D28" s="30" t="s">
        <v>13</v>
      </c>
      <c r="E28" s="30"/>
      <c r="F28" s="57">
        <v>109499.319</v>
      </c>
      <c r="G28" s="58">
        <f t="shared" si="3"/>
        <v>13.23464646910236</v>
      </c>
      <c r="H28" s="57">
        <v>102350.393</v>
      </c>
      <c r="I28" s="58">
        <f t="shared" si="2"/>
        <v>6.9847567659071075</v>
      </c>
    </row>
    <row r="29" spans="1:9" ht="18" customHeight="1">
      <c r="A29" s="92"/>
      <c r="B29" s="92"/>
      <c r="C29" s="64"/>
      <c r="D29" s="30" t="s">
        <v>29</v>
      </c>
      <c r="E29" s="30"/>
      <c r="F29" s="57">
        <v>9050.0499999999993</v>
      </c>
      <c r="G29" s="58">
        <f t="shared" si="3"/>
        <v>1.0938352253834545</v>
      </c>
      <c r="H29" s="57">
        <v>8565.6</v>
      </c>
      <c r="I29" s="58">
        <f t="shared" si="2"/>
        <v>5.6557625852245996</v>
      </c>
    </row>
    <row r="30" spans="1:9" ht="18" customHeight="1">
      <c r="A30" s="92"/>
      <c r="B30" s="92"/>
      <c r="C30" s="64"/>
      <c r="D30" s="30" t="s">
        <v>30</v>
      </c>
      <c r="E30" s="30"/>
      <c r="F30" s="57">
        <v>50860.474999999999</v>
      </c>
      <c r="G30" s="58">
        <f t="shared" si="3"/>
        <v>6.1472565493819982</v>
      </c>
      <c r="H30" s="57">
        <v>46683.392</v>
      </c>
      <c r="I30" s="58">
        <f t="shared" si="2"/>
        <v>8.9476852924483374</v>
      </c>
    </row>
    <row r="31" spans="1:9" ht="18" customHeight="1">
      <c r="A31" s="92"/>
      <c r="B31" s="92"/>
      <c r="C31" s="64"/>
      <c r="D31" s="30" t="s">
        <v>31</v>
      </c>
      <c r="E31" s="30"/>
      <c r="F31" s="57">
        <v>44672.92</v>
      </c>
      <c r="G31" s="58">
        <f t="shared" si="3"/>
        <v>5.399397077003667</v>
      </c>
      <c r="H31" s="57">
        <v>45378.866000000002</v>
      </c>
      <c r="I31" s="58">
        <f t="shared" si="2"/>
        <v>-1.5556713118393128</v>
      </c>
    </row>
    <row r="32" spans="1:9" ht="18" customHeight="1">
      <c r="A32" s="92"/>
      <c r="B32" s="92"/>
      <c r="C32" s="64"/>
      <c r="D32" s="30" t="s">
        <v>14</v>
      </c>
      <c r="E32" s="30"/>
      <c r="F32" s="57">
        <v>5182.8909999999996</v>
      </c>
      <c r="G32" s="58">
        <f t="shared" si="3"/>
        <v>0.62643065454034819</v>
      </c>
      <c r="H32" s="57">
        <v>4139.1040000000003</v>
      </c>
      <c r="I32" s="58">
        <f t="shared" si="2"/>
        <v>25.217704121471684</v>
      </c>
    </row>
    <row r="33" spans="1:9" ht="18" customHeight="1">
      <c r="A33" s="92"/>
      <c r="B33" s="92"/>
      <c r="C33" s="63"/>
      <c r="D33" s="30" t="s">
        <v>32</v>
      </c>
      <c r="E33" s="30"/>
      <c r="F33" s="57">
        <v>22116.197</v>
      </c>
      <c r="G33" s="58">
        <f t="shared" si="3"/>
        <v>2.6730764283202726</v>
      </c>
      <c r="H33" s="57">
        <v>21926.281999999999</v>
      </c>
      <c r="I33" s="58">
        <f t="shared" si="2"/>
        <v>0.86615231893851785</v>
      </c>
    </row>
    <row r="34" spans="1:9" ht="18" customHeight="1">
      <c r="A34" s="92"/>
      <c r="B34" s="92"/>
      <c r="C34" s="65" t="s">
        <v>15</v>
      </c>
      <c r="D34" s="30"/>
      <c r="E34" s="30"/>
      <c r="F34" s="57">
        <v>87420.75</v>
      </c>
      <c r="G34" s="58">
        <f t="shared" si="3"/>
        <v>10.566117952877679</v>
      </c>
      <c r="H34" s="57">
        <v>101461.59299999999</v>
      </c>
      <c r="I34" s="58">
        <f t="shared" si="2"/>
        <v>-13.838579293743191</v>
      </c>
    </row>
    <row r="35" spans="1:9" ht="18" customHeight="1">
      <c r="A35" s="92"/>
      <c r="B35" s="92"/>
      <c r="C35" s="64"/>
      <c r="D35" s="65" t="s">
        <v>16</v>
      </c>
      <c r="E35" s="30"/>
      <c r="F35" s="57">
        <v>87420.75</v>
      </c>
      <c r="G35" s="58">
        <f t="shared" si="3"/>
        <v>10.566117952877679</v>
      </c>
      <c r="H35" s="57">
        <v>101461.59299999999</v>
      </c>
      <c r="I35" s="58">
        <f t="shared" si="2"/>
        <v>-13.838579293743191</v>
      </c>
    </row>
    <row r="36" spans="1:9" ht="18" customHeight="1">
      <c r="A36" s="92"/>
      <c r="B36" s="92"/>
      <c r="C36" s="64"/>
      <c r="D36" s="64"/>
      <c r="E36" s="59" t="s">
        <v>102</v>
      </c>
      <c r="F36" s="57">
        <v>27930.522000000001</v>
      </c>
      <c r="G36" s="58">
        <f t="shared" si="3"/>
        <v>3.375825418306809</v>
      </c>
      <c r="H36" s="57">
        <v>34148.75</v>
      </c>
      <c r="I36" s="58">
        <f>(F36/H36-1)*100</f>
        <v>-18.209240455360732</v>
      </c>
    </row>
    <row r="37" spans="1:9" ht="18" customHeight="1">
      <c r="A37" s="92"/>
      <c r="B37" s="92"/>
      <c r="C37" s="64"/>
      <c r="D37" s="63"/>
      <c r="E37" s="30" t="s">
        <v>33</v>
      </c>
      <c r="F37" s="57">
        <v>59441.228000000003</v>
      </c>
      <c r="G37" s="58">
        <f t="shared" si="3"/>
        <v>7.1843701445239887</v>
      </c>
      <c r="H37" s="57">
        <v>67277.842999999993</v>
      </c>
      <c r="I37" s="58">
        <f t="shared" si="2"/>
        <v>-11.64813651947788</v>
      </c>
    </row>
    <row r="38" spans="1:9" ht="18" customHeight="1">
      <c r="A38" s="92"/>
      <c r="B38" s="92"/>
      <c r="C38" s="64"/>
      <c r="D38" s="56" t="s">
        <v>34</v>
      </c>
      <c r="E38" s="56"/>
      <c r="F38" s="57">
        <v>0</v>
      </c>
      <c r="G38" s="58">
        <f>F38/$F$40*100</f>
        <v>0</v>
      </c>
      <c r="H38" s="57">
        <v>0</v>
      </c>
      <c r="I38" s="58" t="e">
        <f t="shared" si="2"/>
        <v>#DIV/0!</v>
      </c>
    </row>
    <row r="39" spans="1:9" ht="18" customHeight="1">
      <c r="A39" s="92"/>
      <c r="B39" s="92"/>
      <c r="C39" s="63"/>
      <c r="D39" s="56" t="s">
        <v>35</v>
      </c>
      <c r="E39" s="56"/>
      <c r="F39" s="57">
        <v>0</v>
      </c>
      <c r="G39" s="58">
        <f>F39/$F$40*100</f>
        <v>0</v>
      </c>
      <c r="H39" s="57">
        <v>0</v>
      </c>
      <c r="I39" s="58" t="e">
        <f t="shared" si="2"/>
        <v>#DIV/0!</v>
      </c>
    </row>
    <row r="40" spans="1:9" ht="18" customHeight="1">
      <c r="A40" s="92"/>
      <c r="B40" s="92"/>
      <c r="C40" s="30" t="s">
        <v>17</v>
      </c>
      <c r="D40" s="30"/>
      <c r="E40" s="30"/>
      <c r="F40" s="57">
        <f>SUM(F23,F27,F34)</f>
        <v>827368.674</v>
      </c>
      <c r="G40" s="58">
        <f>F40/$F$40*100</f>
        <v>100</v>
      </c>
      <c r="H40" s="57">
        <f>SUM(H23,H27,H34)</f>
        <v>808459.53999999992</v>
      </c>
      <c r="I40" s="58">
        <f t="shared" si="2"/>
        <v>2.3389091308144039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F19" sqref="F19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3" t="s">
        <v>44</v>
      </c>
      <c r="B6" s="102"/>
      <c r="C6" s="102"/>
      <c r="D6" s="102"/>
      <c r="E6" s="102"/>
      <c r="F6" s="95" t="s">
        <v>245</v>
      </c>
      <c r="G6" s="96"/>
      <c r="H6" s="95" t="s">
        <v>246</v>
      </c>
      <c r="I6" s="96"/>
      <c r="J6" s="95" t="s">
        <v>247</v>
      </c>
      <c r="K6" s="96"/>
      <c r="L6" s="95" t="s">
        <v>248</v>
      </c>
      <c r="M6" s="96"/>
      <c r="N6" s="95" t="s">
        <v>249</v>
      </c>
      <c r="O6" s="96"/>
    </row>
    <row r="7" spans="1:25" ht="16" customHeight="1">
      <c r="A7" s="102"/>
      <c r="B7" s="102"/>
      <c r="C7" s="102"/>
      <c r="D7" s="102"/>
      <c r="E7" s="102"/>
      <c r="F7" s="54" t="s">
        <v>236</v>
      </c>
      <c r="G7" s="54" t="s">
        <v>231</v>
      </c>
      <c r="H7" s="54" t="s">
        <v>236</v>
      </c>
      <c r="I7" s="54" t="s">
        <v>231</v>
      </c>
      <c r="J7" s="54" t="s">
        <v>236</v>
      </c>
      <c r="K7" s="54" t="s">
        <v>231</v>
      </c>
      <c r="L7" s="54" t="s">
        <v>236</v>
      </c>
      <c r="M7" s="54" t="s">
        <v>231</v>
      </c>
      <c r="N7" s="54" t="s">
        <v>236</v>
      </c>
      <c r="O7" s="54" t="s">
        <v>231</v>
      </c>
    </row>
    <row r="8" spans="1:25" ht="16" customHeight="1">
      <c r="A8" s="100" t="s">
        <v>83</v>
      </c>
      <c r="B8" s="62" t="s">
        <v>45</v>
      </c>
      <c r="C8" s="56"/>
      <c r="D8" s="56"/>
      <c r="E8" s="66" t="s">
        <v>36</v>
      </c>
      <c r="F8" s="67">
        <v>42095</v>
      </c>
      <c r="G8" s="67">
        <v>39424</v>
      </c>
      <c r="H8" s="67">
        <v>43221</v>
      </c>
      <c r="I8" s="67">
        <v>42787</v>
      </c>
      <c r="J8" s="67">
        <v>30976</v>
      </c>
      <c r="K8" s="67">
        <v>31998</v>
      </c>
      <c r="L8" s="67">
        <v>5841</v>
      </c>
      <c r="M8" s="67">
        <v>7003</v>
      </c>
      <c r="N8" s="67">
        <v>9481</v>
      </c>
      <c r="O8" s="67">
        <v>9288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0"/>
      <c r="B9" s="64"/>
      <c r="C9" s="56" t="s">
        <v>46</v>
      </c>
      <c r="D9" s="56"/>
      <c r="E9" s="66" t="s">
        <v>37</v>
      </c>
      <c r="F9" s="67">
        <v>41681</v>
      </c>
      <c r="G9" s="67">
        <v>38997</v>
      </c>
      <c r="H9" s="67">
        <v>42714</v>
      </c>
      <c r="I9" s="67">
        <v>42218</v>
      </c>
      <c r="J9" s="67">
        <v>30970</v>
      </c>
      <c r="K9" s="67">
        <v>31993</v>
      </c>
      <c r="L9" s="67">
        <v>5835</v>
      </c>
      <c r="M9" s="67">
        <v>7003</v>
      </c>
      <c r="N9" s="67">
        <v>9480</v>
      </c>
      <c r="O9" s="67">
        <v>9287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0"/>
      <c r="B10" s="63"/>
      <c r="C10" s="56" t="s">
        <v>47</v>
      </c>
      <c r="D10" s="56"/>
      <c r="E10" s="66" t="s">
        <v>38</v>
      </c>
      <c r="F10" s="67">
        <v>414</v>
      </c>
      <c r="G10" s="67">
        <v>427</v>
      </c>
      <c r="H10" s="67">
        <v>507</v>
      </c>
      <c r="I10" s="67">
        <v>569</v>
      </c>
      <c r="J10" s="68">
        <v>6</v>
      </c>
      <c r="K10" s="68">
        <v>6</v>
      </c>
      <c r="L10" s="67">
        <v>6</v>
      </c>
      <c r="M10" s="67">
        <v>0</v>
      </c>
      <c r="N10" s="67">
        <v>1</v>
      </c>
      <c r="O10" s="67">
        <v>1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0"/>
      <c r="B11" s="62" t="s">
        <v>48</v>
      </c>
      <c r="C11" s="56"/>
      <c r="D11" s="56"/>
      <c r="E11" s="66" t="s">
        <v>39</v>
      </c>
      <c r="F11" s="67">
        <v>43631</v>
      </c>
      <c r="G11" s="67">
        <v>40833</v>
      </c>
      <c r="H11" s="67">
        <v>42582</v>
      </c>
      <c r="I11" s="67">
        <v>42765</v>
      </c>
      <c r="J11" s="67">
        <v>30926</v>
      </c>
      <c r="K11" s="67">
        <v>31750</v>
      </c>
      <c r="L11" s="67">
        <v>5468</v>
      </c>
      <c r="M11" s="67">
        <v>6967</v>
      </c>
      <c r="N11" s="67">
        <v>10039</v>
      </c>
      <c r="O11" s="67">
        <v>9760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0"/>
      <c r="B12" s="64"/>
      <c r="C12" s="56" t="s">
        <v>49</v>
      </c>
      <c r="D12" s="56"/>
      <c r="E12" s="66" t="s">
        <v>40</v>
      </c>
      <c r="F12" s="67">
        <v>43403</v>
      </c>
      <c r="G12" s="67">
        <v>40648</v>
      </c>
      <c r="H12" s="67">
        <v>42573</v>
      </c>
      <c r="I12" s="67">
        <v>42756</v>
      </c>
      <c r="J12" s="67">
        <v>30926</v>
      </c>
      <c r="K12" s="67">
        <v>31738</v>
      </c>
      <c r="L12" s="67">
        <v>5468</v>
      </c>
      <c r="M12" s="67">
        <v>6967</v>
      </c>
      <c r="N12" s="67">
        <v>10027</v>
      </c>
      <c r="O12" s="67">
        <v>9748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0"/>
      <c r="B13" s="63"/>
      <c r="C13" s="56" t="s">
        <v>50</v>
      </c>
      <c r="D13" s="56"/>
      <c r="E13" s="66" t="s">
        <v>41</v>
      </c>
      <c r="F13" s="67">
        <v>218</v>
      </c>
      <c r="G13" s="67">
        <v>175</v>
      </c>
      <c r="H13" s="68">
        <v>9</v>
      </c>
      <c r="I13" s="68">
        <v>9</v>
      </c>
      <c r="J13" s="68">
        <v>0</v>
      </c>
      <c r="K13" s="68">
        <v>12</v>
      </c>
      <c r="L13" s="67">
        <v>0</v>
      </c>
      <c r="M13" s="67">
        <v>0</v>
      </c>
      <c r="N13" s="67">
        <v>12</v>
      </c>
      <c r="O13" s="67">
        <v>12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0"/>
      <c r="B14" s="56" t="s">
        <v>51</v>
      </c>
      <c r="C14" s="56"/>
      <c r="D14" s="56"/>
      <c r="E14" s="66" t="s">
        <v>87</v>
      </c>
      <c r="F14" s="67">
        <f>F9-F12</f>
        <v>-1722</v>
      </c>
      <c r="G14" s="67">
        <f t="shared" ref="G14:O14" si="0">G9-G12</f>
        <v>-1651</v>
      </c>
      <c r="H14" s="67">
        <f t="shared" si="0"/>
        <v>141</v>
      </c>
      <c r="I14" s="67">
        <f t="shared" si="0"/>
        <v>-538</v>
      </c>
      <c r="J14" s="67">
        <f t="shared" si="0"/>
        <v>44</v>
      </c>
      <c r="K14" s="67">
        <f t="shared" si="0"/>
        <v>255</v>
      </c>
      <c r="L14" s="67">
        <f t="shared" si="0"/>
        <v>367</v>
      </c>
      <c r="M14" s="67">
        <f t="shared" si="0"/>
        <v>36</v>
      </c>
      <c r="N14" s="67">
        <f t="shared" si="0"/>
        <v>-547</v>
      </c>
      <c r="O14" s="67">
        <f t="shared" si="0"/>
        <v>-461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0"/>
      <c r="B15" s="56" t="s">
        <v>52</v>
      </c>
      <c r="C15" s="56"/>
      <c r="D15" s="56"/>
      <c r="E15" s="66" t="s">
        <v>88</v>
      </c>
      <c r="F15" s="67">
        <f>F10-F13</f>
        <v>196</v>
      </c>
      <c r="G15" s="67">
        <f t="shared" ref="G15:O15" si="1">G10-G13</f>
        <v>252</v>
      </c>
      <c r="H15" s="67">
        <f t="shared" si="1"/>
        <v>498</v>
      </c>
      <c r="I15" s="67">
        <f t="shared" si="1"/>
        <v>560</v>
      </c>
      <c r="J15" s="67">
        <f t="shared" si="1"/>
        <v>6</v>
      </c>
      <c r="K15" s="67">
        <f t="shared" si="1"/>
        <v>-6</v>
      </c>
      <c r="L15" s="67">
        <f t="shared" si="1"/>
        <v>6</v>
      </c>
      <c r="M15" s="67">
        <f t="shared" si="1"/>
        <v>0</v>
      </c>
      <c r="N15" s="67">
        <f t="shared" si="1"/>
        <v>-11</v>
      </c>
      <c r="O15" s="67">
        <f t="shared" si="1"/>
        <v>-11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0"/>
      <c r="B16" s="56" t="s">
        <v>53</v>
      </c>
      <c r="C16" s="56"/>
      <c r="D16" s="56"/>
      <c r="E16" s="66" t="s">
        <v>89</v>
      </c>
      <c r="F16" s="67">
        <f>F8-F11</f>
        <v>-1536</v>
      </c>
      <c r="G16" s="67">
        <f t="shared" ref="G16:O16" si="2">G8-G11</f>
        <v>-1409</v>
      </c>
      <c r="H16" s="67">
        <f t="shared" si="2"/>
        <v>639</v>
      </c>
      <c r="I16" s="67">
        <f t="shared" si="2"/>
        <v>22</v>
      </c>
      <c r="J16" s="67">
        <f t="shared" si="2"/>
        <v>50</v>
      </c>
      <c r="K16" s="67">
        <f t="shared" si="2"/>
        <v>248</v>
      </c>
      <c r="L16" s="67">
        <f t="shared" si="2"/>
        <v>373</v>
      </c>
      <c r="M16" s="67">
        <f t="shared" si="2"/>
        <v>36</v>
      </c>
      <c r="N16" s="67">
        <f t="shared" si="2"/>
        <v>-558</v>
      </c>
      <c r="O16" s="67">
        <f t="shared" si="2"/>
        <v>-472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0"/>
      <c r="B17" s="56" t="s">
        <v>54</v>
      </c>
      <c r="C17" s="56"/>
      <c r="D17" s="56"/>
      <c r="E17" s="54"/>
      <c r="F17" s="67">
        <v>0</v>
      </c>
      <c r="G17" s="67">
        <v>0</v>
      </c>
      <c r="H17" s="68">
        <v>0</v>
      </c>
      <c r="I17" s="68">
        <v>0</v>
      </c>
      <c r="J17" s="67">
        <v>0</v>
      </c>
      <c r="K17" s="67">
        <v>0</v>
      </c>
      <c r="L17" s="67">
        <v>0</v>
      </c>
      <c r="M17" s="67">
        <v>0</v>
      </c>
      <c r="N17" s="68">
        <v>3868</v>
      </c>
      <c r="O17" s="69">
        <v>3924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0"/>
      <c r="B18" s="56" t="s">
        <v>55</v>
      </c>
      <c r="C18" s="56"/>
      <c r="D18" s="56"/>
      <c r="E18" s="54"/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0" t="s">
        <v>84</v>
      </c>
      <c r="B19" s="62" t="s">
        <v>56</v>
      </c>
      <c r="C19" s="56"/>
      <c r="D19" s="56"/>
      <c r="E19" s="66"/>
      <c r="F19" s="67">
        <v>9230</v>
      </c>
      <c r="G19" s="67">
        <v>7248</v>
      </c>
      <c r="H19" s="67">
        <v>38933</v>
      </c>
      <c r="I19" s="67">
        <v>35798</v>
      </c>
      <c r="J19" s="67">
        <v>8270</v>
      </c>
      <c r="K19" s="67">
        <v>7122</v>
      </c>
      <c r="L19" s="67">
        <v>1838</v>
      </c>
      <c r="M19" s="67">
        <v>1326</v>
      </c>
      <c r="N19" s="67">
        <v>3679</v>
      </c>
      <c r="O19" s="67">
        <v>1848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0"/>
      <c r="B20" s="63"/>
      <c r="C20" s="56" t="s">
        <v>57</v>
      </c>
      <c r="D20" s="56"/>
      <c r="E20" s="66"/>
      <c r="F20" s="67">
        <v>6973</v>
      </c>
      <c r="G20" s="67">
        <v>5052</v>
      </c>
      <c r="H20" s="67">
        <v>26687</v>
      </c>
      <c r="I20" s="67">
        <v>29156</v>
      </c>
      <c r="J20" s="67">
        <v>7931</v>
      </c>
      <c r="K20" s="68">
        <v>6724</v>
      </c>
      <c r="L20" s="67">
        <v>1711</v>
      </c>
      <c r="M20" s="67">
        <v>1197</v>
      </c>
      <c r="N20" s="67">
        <v>2839</v>
      </c>
      <c r="O20" s="67">
        <v>1517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0"/>
      <c r="B21" s="56" t="s">
        <v>58</v>
      </c>
      <c r="C21" s="56"/>
      <c r="D21" s="56"/>
      <c r="E21" s="66" t="s">
        <v>90</v>
      </c>
      <c r="F21" s="67">
        <v>9230</v>
      </c>
      <c r="G21" s="67">
        <v>7248</v>
      </c>
      <c r="H21" s="67">
        <v>38933</v>
      </c>
      <c r="I21" s="67">
        <v>35798</v>
      </c>
      <c r="J21" s="67">
        <v>8270</v>
      </c>
      <c r="K21" s="67">
        <v>7122</v>
      </c>
      <c r="L21" s="67">
        <v>1838</v>
      </c>
      <c r="M21" s="67">
        <v>1326</v>
      </c>
      <c r="N21" s="67">
        <v>3679</v>
      </c>
      <c r="O21" s="67">
        <v>1848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0"/>
      <c r="B22" s="62" t="s">
        <v>59</v>
      </c>
      <c r="C22" s="56"/>
      <c r="D22" s="56"/>
      <c r="E22" s="66" t="s">
        <v>91</v>
      </c>
      <c r="F22" s="67">
        <v>12043</v>
      </c>
      <c r="G22" s="67">
        <v>9769</v>
      </c>
      <c r="H22" s="67">
        <v>58419</v>
      </c>
      <c r="I22" s="67">
        <v>57251</v>
      </c>
      <c r="J22" s="67">
        <v>19363</v>
      </c>
      <c r="K22" s="67">
        <v>20491</v>
      </c>
      <c r="L22" s="67">
        <v>4929</v>
      </c>
      <c r="M22" s="67">
        <v>4130</v>
      </c>
      <c r="N22" s="67">
        <v>4411</v>
      </c>
      <c r="O22" s="67">
        <v>2547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0"/>
      <c r="B23" s="63" t="s">
        <v>60</v>
      </c>
      <c r="C23" s="56" t="s">
        <v>61</v>
      </c>
      <c r="D23" s="56"/>
      <c r="E23" s="66"/>
      <c r="F23" s="67">
        <v>4737</v>
      </c>
      <c r="G23" s="67">
        <v>4529</v>
      </c>
      <c r="H23" s="67">
        <v>32244</v>
      </c>
      <c r="I23" s="67">
        <v>31934</v>
      </c>
      <c r="J23" s="67">
        <v>3429</v>
      </c>
      <c r="K23" s="67">
        <v>3609</v>
      </c>
      <c r="L23" s="67">
        <v>546</v>
      </c>
      <c r="M23" s="67">
        <v>588</v>
      </c>
      <c r="N23" s="67">
        <v>2546</v>
      </c>
      <c r="O23" s="67">
        <v>333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0"/>
      <c r="B24" s="56" t="s">
        <v>92</v>
      </c>
      <c r="C24" s="56"/>
      <c r="D24" s="56"/>
      <c r="E24" s="66" t="s">
        <v>93</v>
      </c>
      <c r="F24" s="67">
        <f>F21-F22</f>
        <v>-2813</v>
      </c>
      <c r="G24" s="67">
        <f t="shared" ref="G24:O24" si="3">G21-G22</f>
        <v>-2521</v>
      </c>
      <c r="H24" s="67">
        <f t="shared" si="3"/>
        <v>-19486</v>
      </c>
      <c r="I24" s="67">
        <f t="shared" si="3"/>
        <v>-21453</v>
      </c>
      <c r="J24" s="67">
        <f t="shared" si="3"/>
        <v>-11093</v>
      </c>
      <c r="K24" s="67">
        <f t="shared" si="3"/>
        <v>-13369</v>
      </c>
      <c r="L24" s="67">
        <f t="shared" si="3"/>
        <v>-3091</v>
      </c>
      <c r="M24" s="67">
        <f t="shared" si="3"/>
        <v>-2804</v>
      </c>
      <c r="N24" s="67">
        <f t="shared" si="3"/>
        <v>-732</v>
      </c>
      <c r="O24" s="67">
        <f t="shared" si="3"/>
        <v>-699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0"/>
      <c r="B25" s="62" t="s">
        <v>62</v>
      </c>
      <c r="C25" s="62"/>
      <c r="D25" s="62"/>
      <c r="E25" s="104" t="s">
        <v>94</v>
      </c>
      <c r="F25" s="98">
        <v>2813</v>
      </c>
      <c r="G25" s="98">
        <v>2521</v>
      </c>
      <c r="H25" s="98">
        <v>19486</v>
      </c>
      <c r="I25" s="98">
        <v>21453</v>
      </c>
      <c r="J25" s="98">
        <v>11093</v>
      </c>
      <c r="K25" s="98">
        <v>13369</v>
      </c>
      <c r="L25" s="98">
        <v>3091</v>
      </c>
      <c r="M25" s="98">
        <v>2804</v>
      </c>
      <c r="N25" s="98">
        <v>384</v>
      </c>
      <c r="O25" s="98">
        <v>200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0"/>
      <c r="B26" s="83" t="s">
        <v>63</v>
      </c>
      <c r="C26" s="83"/>
      <c r="D26" s="83"/>
      <c r="E26" s="105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0"/>
      <c r="B27" s="56" t="s">
        <v>95</v>
      </c>
      <c r="C27" s="56"/>
      <c r="D27" s="56"/>
      <c r="E27" s="66" t="s">
        <v>96</v>
      </c>
      <c r="F27" s="67">
        <f>F24+F25</f>
        <v>0</v>
      </c>
      <c r="G27" s="67">
        <f t="shared" ref="G27:O27" si="4">G24+G25</f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 t="shared" si="4"/>
        <v>0</v>
      </c>
      <c r="L27" s="67">
        <f t="shared" si="4"/>
        <v>0</v>
      </c>
      <c r="M27" s="67">
        <f t="shared" si="4"/>
        <v>0</v>
      </c>
      <c r="N27" s="67">
        <f t="shared" si="4"/>
        <v>-348</v>
      </c>
      <c r="O27" s="67">
        <f t="shared" si="4"/>
        <v>-499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2" t="s">
        <v>64</v>
      </c>
      <c r="B30" s="102"/>
      <c r="C30" s="102"/>
      <c r="D30" s="102"/>
      <c r="E30" s="102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02"/>
      <c r="B31" s="102"/>
      <c r="C31" s="102"/>
      <c r="D31" s="102"/>
      <c r="E31" s="102"/>
      <c r="F31" s="54" t="s">
        <v>236</v>
      </c>
      <c r="G31" s="54" t="s">
        <v>231</v>
      </c>
      <c r="H31" s="54" t="s">
        <v>236</v>
      </c>
      <c r="I31" s="54" t="s">
        <v>231</v>
      </c>
      <c r="J31" s="54" t="s">
        <v>236</v>
      </c>
      <c r="K31" s="54" t="s">
        <v>231</v>
      </c>
      <c r="L31" s="54" t="s">
        <v>236</v>
      </c>
      <c r="M31" s="54" t="s">
        <v>231</v>
      </c>
      <c r="N31" s="54" t="s">
        <v>236</v>
      </c>
      <c r="O31" s="54" t="s">
        <v>231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00" t="s">
        <v>85</v>
      </c>
      <c r="B32" s="62" t="s">
        <v>45</v>
      </c>
      <c r="C32" s="56"/>
      <c r="D32" s="56"/>
      <c r="E32" s="66" t="s">
        <v>36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06"/>
      <c r="B33" s="64"/>
      <c r="C33" s="62" t="s">
        <v>65</v>
      </c>
      <c r="D33" s="56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06"/>
      <c r="B34" s="64"/>
      <c r="C34" s="63"/>
      <c r="D34" s="56" t="s">
        <v>66</v>
      </c>
      <c r="E34" s="66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06"/>
      <c r="B35" s="63"/>
      <c r="C35" s="56" t="s">
        <v>67</v>
      </c>
      <c r="D35" s="56"/>
      <c r="E35" s="66"/>
      <c r="F35" s="67"/>
      <c r="G35" s="67"/>
      <c r="H35" s="67"/>
      <c r="I35" s="67"/>
      <c r="J35" s="69"/>
      <c r="K35" s="69"/>
      <c r="L35" s="67"/>
      <c r="M35" s="67"/>
      <c r="N35" s="67"/>
      <c r="O35" s="67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06"/>
      <c r="B36" s="62" t="s">
        <v>48</v>
      </c>
      <c r="C36" s="56"/>
      <c r="D36" s="56"/>
      <c r="E36" s="66" t="s">
        <v>37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06"/>
      <c r="B37" s="64"/>
      <c r="C37" s="56" t="s">
        <v>68</v>
      </c>
      <c r="D37" s="56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06"/>
      <c r="B38" s="63"/>
      <c r="C38" s="56" t="s">
        <v>69</v>
      </c>
      <c r="D38" s="56"/>
      <c r="E38" s="66"/>
      <c r="F38" s="67"/>
      <c r="G38" s="67"/>
      <c r="H38" s="67"/>
      <c r="I38" s="67"/>
      <c r="J38" s="67"/>
      <c r="K38" s="69"/>
      <c r="L38" s="67"/>
      <c r="M38" s="67"/>
      <c r="N38" s="67"/>
      <c r="O38" s="67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06"/>
      <c r="B39" s="30" t="s">
        <v>70</v>
      </c>
      <c r="C39" s="30"/>
      <c r="D39" s="30"/>
      <c r="E39" s="66" t="s">
        <v>97</v>
      </c>
      <c r="F39" s="67">
        <f t="shared" ref="F39:O39" si="5">F32-F36</f>
        <v>0</v>
      </c>
      <c r="G39" s="67">
        <f t="shared" si="5"/>
        <v>0</v>
      </c>
      <c r="H39" s="67">
        <f t="shared" si="5"/>
        <v>0</v>
      </c>
      <c r="I39" s="67">
        <f t="shared" si="5"/>
        <v>0</v>
      </c>
      <c r="J39" s="67">
        <f t="shared" si="5"/>
        <v>0</v>
      </c>
      <c r="K39" s="67">
        <f t="shared" si="5"/>
        <v>0</v>
      </c>
      <c r="L39" s="67">
        <f t="shared" si="5"/>
        <v>0</v>
      </c>
      <c r="M39" s="67">
        <f t="shared" si="5"/>
        <v>0</v>
      </c>
      <c r="N39" s="67">
        <f t="shared" si="5"/>
        <v>0</v>
      </c>
      <c r="O39" s="67">
        <f t="shared" si="5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00" t="s">
        <v>86</v>
      </c>
      <c r="B40" s="62" t="s">
        <v>71</v>
      </c>
      <c r="C40" s="56"/>
      <c r="D40" s="56"/>
      <c r="E40" s="66" t="s">
        <v>39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01"/>
      <c r="B41" s="63"/>
      <c r="C41" s="56" t="s">
        <v>72</v>
      </c>
      <c r="D41" s="56"/>
      <c r="E41" s="66"/>
      <c r="F41" s="69"/>
      <c r="G41" s="69"/>
      <c r="H41" s="69"/>
      <c r="I41" s="69"/>
      <c r="J41" s="67"/>
      <c r="K41" s="67"/>
      <c r="L41" s="67"/>
      <c r="M41" s="67"/>
      <c r="N41" s="67"/>
      <c r="O41" s="67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01"/>
      <c r="B42" s="62" t="s">
        <v>59</v>
      </c>
      <c r="C42" s="56"/>
      <c r="D42" s="56"/>
      <c r="E42" s="66" t="s">
        <v>40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01"/>
      <c r="B43" s="63"/>
      <c r="C43" s="56" t="s">
        <v>73</v>
      </c>
      <c r="D43" s="56"/>
      <c r="E43" s="66"/>
      <c r="F43" s="67"/>
      <c r="G43" s="67"/>
      <c r="H43" s="67"/>
      <c r="I43" s="67"/>
      <c r="J43" s="69"/>
      <c r="K43" s="69"/>
      <c r="L43" s="67"/>
      <c r="M43" s="67"/>
      <c r="N43" s="67"/>
      <c r="O43" s="67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01"/>
      <c r="B44" s="56" t="s">
        <v>70</v>
      </c>
      <c r="C44" s="56"/>
      <c r="D44" s="56"/>
      <c r="E44" s="66" t="s">
        <v>98</v>
      </c>
      <c r="F44" s="69">
        <f t="shared" ref="F44:O44" si="6">F40-F42</f>
        <v>0</v>
      </c>
      <c r="G44" s="69">
        <f t="shared" si="6"/>
        <v>0</v>
      </c>
      <c r="H44" s="69">
        <f t="shared" si="6"/>
        <v>0</v>
      </c>
      <c r="I44" s="69">
        <f t="shared" si="6"/>
        <v>0</v>
      </c>
      <c r="J44" s="69">
        <f t="shared" si="6"/>
        <v>0</v>
      </c>
      <c r="K44" s="69">
        <f t="shared" si="6"/>
        <v>0</v>
      </c>
      <c r="L44" s="69">
        <f t="shared" si="6"/>
        <v>0</v>
      </c>
      <c r="M44" s="69">
        <f t="shared" si="6"/>
        <v>0</v>
      </c>
      <c r="N44" s="69">
        <f t="shared" si="6"/>
        <v>0</v>
      </c>
      <c r="O44" s="69">
        <f t="shared" si="6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00" t="s">
        <v>78</v>
      </c>
      <c r="B45" s="30" t="s">
        <v>74</v>
      </c>
      <c r="C45" s="30"/>
      <c r="D45" s="30"/>
      <c r="E45" s="66" t="s">
        <v>99</v>
      </c>
      <c r="F45" s="67">
        <f t="shared" ref="F45:O45" si="7">F39+F44</f>
        <v>0</v>
      </c>
      <c r="G45" s="67">
        <f t="shared" si="7"/>
        <v>0</v>
      </c>
      <c r="H45" s="67">
        <f t="shared" si="7"/>
        <v>0</v>
      </c>
      <c r="I45" s="67">
        <f t="shared" si="7"/>
        <v>0</v>
      </c>
      <c r="J45" s="67">
        <f t="shared" si="7"/>
        <v>0</v>
      </c>
      <c r="K45" s="67">
        <f t="shared" si="7"/>
        <v>0</v>
      </c>
      <c r="L45" s="67">
        <f t="shared" si="7"/>
        <v>0</v>
      </c>
      <c r="M45" s="67">
        <f t="shared" si="7"/>
        <v>0</v>
      </c>
      <c r="N45" s="67">
        <f t="shared" si="7"/>
        <v>0</v>
      </c>
      <c r="O45" s="67">
        <f t="shared" si="7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01"/>
      <c r="B46" s="56" t="s">
        <v>75</v>
      </c>
      <c r="C46" s="56"/>
      <c r="D46" s="56"/>
      <c r="E46" s="56"/>
      <c r="F46" s="69"/>
      <c r="G46" s="69"/>
      <c r="H46" s="69"/>
      <c r="I46" s="69"/>
      <c r="J46" s="69"/>
      <c r="K46" s="69"/>
      <c r="L46" s="67"/>
      <c r="M46" s="67"/>
      <c r="N46" s="69"/>
      <c r="O46" s="69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01"/>
      <c r="B47" s="56" t="s">
        <v>76</v>
      </c>
      <c r="C47" s="56"/>
      <c r="D47" s="56"/>
      <c r="E47" s="56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01"/>
      <c r="B48" s="56" t="s">
        <v>77</v>
      </c>
      <c r="C48" s="56"/>
      <c r="D48" s="56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F28" sqref="F28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1" t="s">
        <v>0</v>
      </c>
      <c r="B1" s="91"/>
      <c r="C1" s="91"/>
      <c r="D1" s="91"/>
      <c r="E1" s="20" t="s">
        <v>250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3" t="s">
        <v>106</v>
      </c>
      <c r="H6" s="94"/>
      <c r="I6" s="9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27" customHeight="1">
      <c r="A7" s="8"/>
      <c r="B7" s="4"/>
      <c r="C7" s="4"/>
      <c r="D7" s="4"/>
      <c r="E7" s="60"/>
      <c r="F7" s="52" t="s">
        <v>237</v>
      </c>
      <c r="G7" s="52"/>
      <c r="H7" s="52" t="s">
        <v>238</v>
      </c>
      <c r="I7" s="70" t="s">
        <v>20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7.149999999999999" customHeight="1">
      <c r="A8" s="5"/>
      <c r="B8" s="6"/>
      <c r="C8" s="6"/>
      <c r="D8" s="6"/>
      <c r="E8" s="61"/>
      <c r="F8" s="54" t="s">
        <v>229</v>
      </c>
      <c r="G8" s="54" t="s">
        <v>1</v>
      </c>
      <c r="H8" s="54" t="s">
        <v>229</v>
      </c>
      <c r="I8" s="5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92" t="s">
        <v>79</v>
      </c>
      <c r="B9" s="92" t="s">
        <v>80</v>
      </c>
      <c r="C9" s="62" t="s">
        <v>2</v>
      </c>
      <c r="D9" s="56"/>
      <c r="E9" s="56"/>
      <c r="F9" s="57">
        <v>387895.75400000002</v>
      </c>
      <c r="G9" s="58">
        <f t="shared" ref="G9:G22" si="0">F9/$F$22*100</f>
        <v>47.74350112447577</v>
      </c>
      <c r="H9" s="57">
        <v>378170.636</v>
      </c>
      <c r="I9" s="58">
        <f t="shared" ref="I9:I40" si="1">(F9/H9-1)*100</f>
        <v>2.571621663401702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8" customHeight="1">
      <c r="A10" s="92"/>
      <c r="B10" s="92"/>
      <c r="C10" s="64"/>
      <c r="D10" s="62" t="s">
        <v>21</v>
      </c>
      <c r="E10" s="56"/>
      <c r="F10" s="57">
        <v>205273.084</v>
      </c>
      <c r="G10" s="58">
        <f t="shared" si="0"/>
        <v>25.265694753592506</v>
      </c>
      <c r="H10" s="57">
        <v>198911.85200000001</v>
      </c>
      <c r="I10" s="58">
        <f t="shared" si="1"/>
        <v>3.1980155712390657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8" customHeight="1">
      <c r="A11" s="92"/>
      <c r="B11" s="92"/>
      <c r="C11" s="51"/>
      <c r="D11" s="51"/>
      <c r="E11" s="30" t="s">
        <v>22</v>
      </c>
      <c r="F11" s="57">
        <v>182795.101</v>
      </c>
      <c r="G11" s="58">
        <f t="shared" si="0"/>
        <v>22.499029752571513</v>
      </c>
      <c r="H11" s="57">
        <v>177904.995</v>
      </c>
      <c r="I11" s="58">
        <f t="shared" si="1"/>
        <v>2.7487176512385192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8" customHeight="1">
      <c r="A12" s="92"/>
      <c r="B12" s="92"/>
      <c r="C12" s="51"/>
      <c r="D12" s="29"/>
      <c r="E12" s="30" t="s">
        <v>23</v>
      </c>
      <c r="F12" s="57">
        <v>15038.088</v>
      </c>
      <c r="G12" s="58">
        <f t="shared" si="0"/>
        <v>1.8509379490087574</v>
      </c>
      <c r="H12" s="57">
        <v>13589.65</v>
      </c>
      <c r="I12" s="58">
        <f t="shared" si="1"/>
        <v>10.65839076061561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8" customHeight="1">
      <c r="A13" s="92"/>
      <c r="B13" s="92"/>
      <c r="C13" s="63"/>
      <c r="D13" s="56" t="s">
        <v>24</v>
      </c>
      <c r="E13" s="56"/>
      <c r="F13" s="57">
        <v>133933.272</v>
      </c>
      <c r="G13" s="58">
        <f t="shared" si="0"/>
        <v>16.484953125670764</v>
      </c>
      <c r="H13" s="57">
        <v>131573.609</v>
      </c>
      <c r="I13" s="58">
        <f t="shared" si="1"/>
        <v>1.7934166417826303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8" customHeight="1">
      <c r="A14" s="92"/>
      <c r="B14" s="92"/>
      <c r="C14" s="56" t="s">
        <v>3</v>
      </c>
      <c r="D14" s="56"/>
      <c r="E14" s="56"/>
      <c r="F14" s="57">
        <v>2970.241</v>
      </c>
      <c r="G14" s="58">
        <f t="shared" si="0"/>
        <v>0.36558715340685072</v>
      </c>
      <c r="H14" s="57">
        <v>3455.6979999999999</v>
      </c>
      <c r="I14" s="58">
        <f t="shared" si="1"/>
        <v>-14.04801576989656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8" customHeight="1">
      <c r="A15" s="92"/>
      <c r="B15" s="92"/>
      <c r="C15" s="56" t="s">
        <v>4</v>
      </c>
      <c r="D15" s="56"/>
      <c r="E15" s="56"/>
      <c r="F15" s="57">
        <v>500.52600000000001</v>
      </c>
      <c r="G15" s="58">
        <f t="shared" si="0"/>
        <v>6.160640686938109E-2</v>
      </c>
      <c r="H15" s="57">
        <v>339.61900000000003</v>
      </c>
      <c r="I15" s="58">
        <f t="shared" si="1"/>
        <v>47.378680226960213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8" customHeight="1">
      <c r="A16" s="92"/>
      <c r="B16" s="92"/>
      <c r="C16" s="56" t="s">
        <v>25</v>
      </c>
      <c r="D16" s="56"/>
      <c r="E16" s="56"/>
      <c r="F16" s="57">
        <v>15695.332</v>
      </c>
      <c r="G16" s="58">
        <f t="shared" si="0"/>
        <v>1.9318337292009145</v>
      </c>
      <c r="H16" s="57">
        <v>15887.116</v>
      </c>
      <c r="I16" s="58">
        <f t="shared" si="1"/>
        <v>-1.2071668640173616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8" customHeight="1">
      <c r="A17" s="92"/>
      <c r="B17" s="92"/>
      <c r="C17" s="56" t="s">
        <v>5</v>
      </c>
      <c r="D17" s="56"/>
      <c r="E17" s="56"/>
      <c r="F17" s="57">
        <v>173792.40900000001</v>
      </c>
      <c r="G17" s="58">
        <f t="shared" si="0"/>
        <v>21.390948441567247</v>
      </c>
      <c r="H17" s="57">
        <v>191053.56299999999</v>
      </c>
      <c r="I17" s="58">
        <f t="shared" si="1"/>
        <v>-9.0347197555273979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8" customHeight="1">
      <c r="A18" s="92"/>
      <c r="B18" s="92"/>
      <c r="C18" s="56" t="s">
        <v>26</v>
      </c>
      <c r="D18" s="56"/>
      <c r="E18" s="56"/>
      <c r="F18" s="57">
        <v>40197.608999999997</v>
      </c>
      <c r="G18" s="58">
        <f t="shared" si="0"/>
        <v>4.9476555767938022</v>
      </c>
      <c r="H18" s="57">
        <v>40350.019999999997</v>
      </c>
      <c r="I18" s="58">
        <f t="shared" si="1"/>
        <v>-0.37772224152553546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8" customHeight="1">
      <c r="A19" s="92"/>
      <c r="B19" s="92"/>
      <c r="C19" s="56" t="s">
        <v>27</v>
      </c>
      <c r="D19" s="56"/>
      <c r="E19" s="56"/>
      <c r="F19" s="57">
        <v>9746.4310000000005</v>
      </c>
      <c r="G19" s="58">
        <f t="shared" si="0"/>
        <v>1.1996231838313072</v>
      </c>
      <c r="H19" s="57">
        <v>9620.7019999999993</v>
      </c>
      <c r="I19" s="58">
        <f t="shared" si="1"/>
        <v>1.3068588965753358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8" customHeight="1">
      <c r="A20" s="92"/>
      <c r="B20" s="92"/>
      <c r="C20" s="56" t="s">
        <v>6</v>
      </c>
      <c r="D20" s="56"/>
      <c r="E20" s="56"/>
      <c r="F20" s="57">
        <v>74707</v>
      </c>
      <c r="G20" s="58">
        <f t="shared" si="0"/>
        <v>9.195186339952075</v>
      </c>
      <c r="H20" s="57">
        <v>61491</v>
      </c>
      <c r="I20" s="58">
        <f t="shared" si="1"/>
        <v>21.49257614935518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8" customHeight="1">
      <c r="A21" s="92"/>
      <c r="B21" s="92"/>
      <c r="C21" s="56" t="s">
        <v>7</v>
      </c>
      <c r="D21" s="56"/>
      <c r="E21" s="56"/>
      <c r="F21" s="57">
        <v>106952.40399999999</v>
      </c>
      <c r="G21" s="58">
        <f t="shared" si="0"/>
        <v>13.164058043902656</v>
      </c>
      <c r="H21" s="57">
        <v>104973.109</v>
      </c>
      <c r="I21" s="58">
        <f t="shared" si="1"/>
        <v>1.8855257492659261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8" customHeight="1">
      <c r="A22" s="92"/>
      <c r="B22" s="92"/>
      <c r="C22" s="56" t="s">
        <v>8</v>
      </c>
      <c r="D22" s="56"/>
      <c r="E22" s="56"/>
      <c r="F22" s="57">
        <f>SUM(F9,F14:F21)</f>
        <v>812457.70600000001</v>
      </c>
      <c r="G22" s="58">
        <f t="shared" si="0"/>
        <v>100</v>
      </c>
      <c r="H22" s="57">
        <f>SUM(H9,H14:H21)</f>
        <v>805341.46299999999</v>
      </c>
      <c r="I22" s="58">
        <f t="shared" si="1"/>
        <v>0.88363052530426867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8" customHeight="1">
      <c r="A23" s="92"/>
      <c r="B23" s="92" t="s">
        <v>81</v>
      </c>
      <c r="C23" s="65" t="s">
        <v>9</v>
      </c>
      <c r="D23" s="30"/>
      <c r="E23" s="30"/>
      <c r="F23" s="57">
        <v>463268.68599999999</v>
      </c>
      <c r="G23" s="58">
        <f t="shared" ref="G23:G40" si="2">F23/$F$40*100</f>
        <v>57.81386770066463</v>
      </c>
      <c r="H23" s="57">
        <v>462502.701</v>
      </c>
      <c r="I23" s="58">
        <f t="shared" si="1"/>
        <v>0.16561741117269158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8" customHeight="1">
      <c r="A24" s="92"/>
      <c r="B24" s="92"/>
      <c r="C24" s="64"/>
      <c r="D24" s="30" t="s">
        <v>10</v>
      </c>
      <c r="E24" s="30"/>
      <c r="F24" s="57">
        <v>150776.37</v>
      </c>
      <c r="G24" s="58">
        <f t="shared" si="2"/>
        <v>18.81621912076842</v>
      </c>
      <c r="H24" s="57">
        <v>152551.43900000001</v>
      </c>
      <c r="I24" s="58">
        <f t="shared" si="1"/>
        <v>-1.1635871884499327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8" customHeight="1">
      <c r="A25" s="92"/>
      <c r="B25" s="92"/>
      <c r="C25" s="64"/>
      <c r="D25" s="30" t="s">
        <v>28</v>
      </c>
      <c r="E25" s="30"/>
      <c r="F25" s="57">
        <v>239698.22</v>
      </c>
      <c r="G25" s="58">
        <f t="shared" si="2"/>
        <v>29.913269767524948</v>
      </c>
      <c r="H25" s="57">
        <v>238658.95499999999</v>
      </c>
      <c r="I25" s="58">
        <f t="shared" si="1"/>
        <v>0.43546029940506603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8" customHeight="1">
      <c r="A26" s="92"/>
      <c r="B26" s="92"/>
      <c r="C26" s="63"/>
      <c r="D26" s="30" t="s">
        <v>11</v>
      </c>
      <c r="E26" s="30"/>
      <c r="F26" s="57">
        <v>72794.096000000005</v>
      </c>
      <c r="G26" s="58">
        <f t="shared" si="2"/>
        <v>9.0843788123712752</v>
      </c>
      <c r="H26" s="57">
        <v>71292.307000000001</v>
      </c>
      <c r="I26" s="58">
        <f t="shared" si="1"/>
        <v>2.1065232185570881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18" customHeight="1">
      <c r="A27" s="92"/>
      <c r="B27" s="92"/>
      <c r="C27" s="65" t="s">
        <v>12</v>
      </c>
      <c r="D27" s="30"/>
      <c r="E27" s="30"/>
      <c r="F27" s="57">
        <v>217570.658</v>
      </c>
      <c r="G27" s="58">
        <f t="shared" si="2"/>
        <v>27.151848629714102</v>
      </c>
      <c r="H27" s="57">
        <v>230078.902</v>
      </c>
      <c r="I27" s="58">
        <f t="shared" si="1"/>
        <v>-5.4365019527083831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8" customHeight="1">
      <c r="A28" s="92"/>
      <c r="B28" s="92"/>
      <c r="C28" s="64"/>
      <c r="D28" s="30" t="s">
        <v>13</v>
      </c>
      <c r="E28" s="30"/>
      <c r="F28" s="57">
        <v>92658.577000000005</v>
      </c>
      <c r="G28" s="58">
        <f t="shared" si="2"/>
        <v>11.563377525606915</v>
      </c>
      <c r="H28" s="57">
        <v>103548.84699999999</v>
      </c>
      <c r="I28" s="58">
        <f t="shared" si="1"/>
        <v>-10.517036466857032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8" customHeight="1">
      <c r="A29" s="92"/>
      <c r="B29" s="92"/>
      <c r="C29" s="64"/>
      <c r="D29" s="30" t="s">
        <v>29</v>
      </c>
      <c r="E29" s="30"/>
      <c r="F29" s="57">
        <v>6336.4170000000004</v>
      </c>
      <c r="G29" s="58">
        <f t="shared" si="2"/>
        <v>0.7907566067054278</v>
      </c>
      <c r="H29" s="57">
        <v>6559.7349999999997</v>
      </c>
      <c r="I29" s="58">
        <f t="shared" si="1"/>
        <v>-3.4043753291863044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8" customHeight="1">
      <c r="A30" s="92"/>
      <c r="B30" s="92"/>
      <c r="C30" s="64"/>
      <c r="D30" s="30" t="s">
        <v>30</v>
      </c>
      <c r="E30" s="30"/>
      <c r="F30" s="57">
        <v>49282.01</v>
      </c>
      <c r="G30" s="58">
        <f t="shared" si="2"/>
        <v>6.1501752487601369</v>
      </c>
      <c r="H30" s="57">
        <v>54206.334000000003</v>
      </c>
      <c r="I30" s="58">
        <f t="shared" si="1"/>
        <v>-9.0844069993739058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8" customHeight="1">
      <c r="A31" s="92"/>
      <c r="B31" s="92"/>
      <c r="C31" s="64"/>
      <c r="D31" s="30" t="s">
        <v>31</v>
      </c>
      <c r="E31" s="30"/>
      <c r="F31" s="57">
        <v>44964.584999999999</v>
      </c>
      <c r="G31" s="58">
        <f t="shared" si="2"/>
        <v>5.611379847083577</v>
      </c>
      <c r="H31" s="57">
        <v>40958.267999999996</v>
      </c>
      <c r="I31" s="58">
        <f t="shared" si="1"/>
        <v>9.7814609738869009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8" customHeight="1">
      <c r="A32" s="92"/>
      <c r="B32" s="92"/>
      <c r="C32" s="64"/>
      <c r="D32" s="30" t="s">
        <v>14</v>
      </c>
      <c r="E32" s="30"/>
      <c r="F32" s="57">
        <v>2107.674</v>
      </c>
      <c r="G32" s="58">
        <f t="shared" si="2"/>
        <v>0.26302832346438937</v>
      </c>
      <c r="H32" s="57">
        <v>2575.0210000000002</v>
      </c>
      <c r="I32" s="58">
        <f t="shared" si="1"/>
        <v>-18.149250044951092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8" customHeight="1">
      <c r="A33" s="92"/>
      <c r="B33" s="92"/>
      <c r="C33" s="63"/>
      <c r="D33" s="30" t="s">
        <v>32</v>
      </c>
      <c r="E33" s="30"/>
      <c r="F33" s="57">
        <v>22221.395</v>
      </c>
      <c r="G33" s="58">
        <f t="shared" si="2"/>
        <v>2.7731310780936544</v>
      </c>
      <c r="H33" s="57">
        <v>22230.697</v>
      </c>
      <c r="I33" s="58">
        <f t="shared" si="1"/>
        <v>-4.1843042528089125E-2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8" customHeight="1">
      <c r="A34" s="92"/>
      <c r="B34" s="92"/>
      <c r="C34" s="65" t="s">
        <v>15</v>
      </c>
      <c r="D34" s="30"/>
      <c r="E34" s="30"/>
      <c r="F34" s="57">
        <v>120471.318</v>
      </c>
      <c r="G34" s="58">
        <f t="shared" si="2"/>
        <v>15.03428366962126</v>
      </c>
      <c r="H34" s="57">
        <v>104887.192</v>
      </c>
      <c r="I34" s="58">
        <f t="shared" si="1"/>
        <v>14.857987617782742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8" customHeight="1">
      <c r="A35" s="92"/>
      <c r="B35" s="92"/>
      <c r="C35" s="64"/>
      <c r="D35" s="65" t="s">
        <v>16</v>
      </c>
      <c r="E35" s="30"/>
      <c r="F35" s="57">
        <v>120460.12</v>
      </c>
      <c r="G35" s="58">
        <f t="shared" si="2"/>
        <v>15.032886209119228</v>
      </c>
      <c r="H35" s="57">
        <v>104880.68399999999</v>
      </c>
      <c r="I35" s="58">
        <f t="shared" si="1"/>
        <v>14.854437829562595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8" customHeight="1">
      <c r="A36" s="92"/>
      <c r="B36" s="92"/>
      <c r="C36" s="64"/>
      <c r="D36" s="64"/>
      <c r="E36" s="59" t="s">
        <v>102</v>
      </c>
      <c r="F36" s="57">
        <v>41207.870000000003</v>
      </c>
      <c r="G36" s="58">
        <f t="shared" si="2"/>
        <v>5.142558554899149</v>
      </c>
      <c r="H36" s="57">
        <v>40273.129999999997</v>
      </c>
      <c r="I36" s="58">
        <f t="shared" si="1"/>
        <v>2.3210016206835826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8" customHeight="1">
      <c r="A37" s="92"/>
      <c r="B37" s="92"/>
      <c r="C37" s="64"/>
      <c r="D37" s="63"/>
      <c r="E37" s="30" t="s">
        <v>33</v>
      </c>
      <c r="F37" s="57">
        <v>79252.25</v>
      </c>
      <c r="G37" s="58">
        <f t="shared" si="2"/>
        <v>9.8903276542200818</v>
      </c>
      <c r="H37" s="57">
        <v>64567.998</v>
      </c>
      <c r="I37" s="58">
        <f t="shared" si="1"/>
        <v>22.742306490593055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8" customHeight="1">
      <c r="A38" s="92"/>
      <c r="B38" s="92"/>
      <c r="C38" s="64"/>
      <c r="D38" s="56" t="s">
        <v>34</v>
      </c>
      <c r="E38" s="56"/>
      <c r="F38" s="57">
        <v>11.198</v>
      </c>
      <c r="G38" s="58">
        <f t="shared" si="2"/>
        <v>1.3974605020293615E-3</v>
      </c>
      <c r="H38" s="57">
        <v>6.508</v>
      </c>
      <c r="I38" s="58">
        <f t="shared" si="1"/>
        <v>72.065150583896752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8" customHeight="1">
      <c r="A39" s="92"/>
      <c r="B39" s="92"/>
      <c r="C39" s="63"/>
      <c r="D39" s="56" t="s">
        <v>35</v>
      </c>
      <c r="E39" s="56"/>
      <c r="F39" s="57">
        <v>0</v>
      </c>
      <c r="G39" s="58">
        <f t="shared" si="2"/>
        <v>0</v>
      </c>
      <c r="H39" s="57">
        <v>0</v>
      </c>
      <c r="I39" s="58" t="e">
        <f t="shared" si="1"/>
        <v>#DIV/0!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8" customHeight="1">
      <c r="A40" s="92"/>
      <c r="B40" s="92"/>
      <c r="C40" s="30" t="s">
        <v>17</v>
      </c>
      <c r="D40" s="30"/>
      <c r="E40" s="30"/>
      <c r="F40" s="57">
        <f>SUM(F23,F27,F34)</f>
        <v>801310.66200000001</v>
      </c>
      <c r="G40" s="58">
        <f t="shared" si="2"/>
        <v>100</v>
      </c>
      <c r="H40" s="57">
        <f>SUM(H23,H27,H34)</f>
        <v>797468.79500000004</v>
      </c>
      <c r="I40" s="58">
        <f t="shared" si="1"/>
        <v>0.48175765924483027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Normal="100" zoomScaleSheetLayoutView="100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I30" sqref="I30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7" t="s">
        <v>0</v>
      </c>
      <c r="B1" s="37"/>
      <c r="C1" s="20" t="s">
        <v>250</v>
      </c>
      <c r="D1" s="38"/>
      <c r="E1" s="38"/>
    </row>
    <row r="4" spans="1:9">
      <c r="A4" s="9" t="s">
        <v>107</v>
      </c>
    </row>
    <row r="5" spans="1:9">
      <c r="I5" s="39" t="s">
        <v>108</v>
      </c>
    </row>
    <row r="6" spans="1:9" s="33" customFormat="1" ht="29.25" customHeight="1">
      <c r="A6" s="71" t="s">
        <v>109</v>
      </c>
      <c r="B6" s="52"/>
      <c r="C6" s="52"/>
      <c r="D6" s="52"/>
      <c r="E6" s="28" t="s">
        <v>226</v>
      </c>
      <c r="F6" s="28" t="s">
        <v>227</v>
      </c>
      <c r="G6" s="28" t="s">
        <v>230</v>
      </c>
      <c r="H6" s="28" t="s">
        <v>232</v>
      </c>
      <c r="I6" s="28" t="s">
        <v>239</v>
      </c>
    </row>
    <row r="7" spans="1:9" ht="27" customHeight="1">
      <c r="A7" s="92" t="s">
        <v>110</v>
      </c>
      <c r="B7" s="62" t="s">
        <v>111</v>
      </c>
      <c r="C7" s="56"/>
      <c r="D7" s="66" t="s">
        <v>112</v>
      </c>
      <c r="E7" s="32">
        <v>739134</v>
      </c>
      <c r="F7" s="28">
        <v>907177</v>
      </c>
      <c r="G7" s="28">
        <v>795374</v>
      </c>
      <c r="H7" s="28">
        <v>805341.46299999999</v>
      </c>
      <c r="I7" s="28">
        <v>812457.70600000001</v>
      </c>
    </row>
    <row r="8" spans="1:9" ht="27" customHeight="1">
      <c r="A8" s="92"/>
      <c r="B8" s="83"/>
      <c r="C8" s="56" t="s">
        <v>113</v>
      </c>
      <c r="D8" s="66" t="s">
        <v>37</v>
      </c>
      <c r="E8" s="72">
        <v>403552</v>
      </c>
      <c r="F8" s="72">
        <v>411429</v>
      </c>
      <c r="G8" s="72">
        <v>421053</v>
      </c>
      <c r="H8" s="72">
        <v>432148.05</v>
      </c>
      <c r="I8" s="73">
        <v>442774.58399999997</v>
      </c>
    </row>
    <row r="9" spans="1:9" ht="27" customHeight="1">
      <c r="A9" s="92"/>
      <c r="B9" s="56" t="s">
        <v>114</v>
      </c>
      <c r="C9" s="56"/>
      <c r="D9" s="66"/>
      <c r="E9" s="72">
        <v>735658</v>
      </c>
      <c r="F9" s="72">
        <v>903212</v>
      </c>
      <c r="G9" s="72">
        <v>786996</v>
      </c>
      <c r="H9" s="72">
        <v>797468.79500000004</v>
      </c>
      <c r="I9" s="74">
        <v>801310.66200000001</v>
      </c>
    </row>
    <row r="10" spans="1:9" ht="27" customHeight="1">
      <c r="A10" s="92"/>
      <c r="B10" s="56" t="s">
        <v>115</v>
      </c>
      <c r="C10" s="56"/>
      <c r="D10" s="66"/>
      <c r="E10" s="72">
        <v>3476</v>
      </c>
      <c r="F10" s="72">
        <v>3965</v>
      </c>
      <c r="G10" s="72">
        <v>8378</v>
      </c>
      <c r="H10" s="72">
        <v>7872.6679999999997</v>
      </c>
      <c r="I10" s="74">
        <v>11147.044</v>
      </c>
    </row>
    <row r="11" spans="1:9" ht="27" customHeight="1">
      <c r="A11" s="92"/>
      <c r="B11" s="56" t="s">
        <v>116</v>
      </c>
      <c r="C11" s="56"/>
      <c r="D11" s="66"/>
      <c r="E11" s="72">
        <v>3029</v>
      </c>
      <c r="F11" s="72">
        <v>3424</v>
      </c>
      <c r="G11" s="72">
        <v>2161</v>
      </c>
      <c r="H11" s="72">
        <v>5722.5280000000002</v>
      </c>
      <c r="I11" s="74">
        <v>6454.549</v>
      </c>
    </row>
    <row r="12" spans="1:9" ht="27" customHeight="1">
      <c r="A12" s="92"/>
      <c r="B12" s="56" t="s">
        <v>117</v>
      </c>
      <c r="C12" s="56"/>
      <c r="D12" s="66"/>
      <c r="E12" s="72">
        <v>446</v>
      </c>
      <c r="F12" s="72">
        <v>540</v>
      </c>
      <c r="G12" s="72">
        <v>6217</v>
      </c>
      <c r="H12" s="72">
        <v>2150.14</v>
      </c>
      <c r="I12" s="74">
        <v>4692.4949999999999</v>
      </c>
    </row>
    <row r="13" spans="1:9" ht="27" customHeight="1">
      <c r="A13" s="92"/>
      <c r="B13" s="56" t="s">
        <v>118</v>
      </c>
      <c r="C13" s="56"/>
      <c r="D13" s="66"/>
      <c r="E13" s="72">
        <v>-183</v>
      </c>
      <c r="F13" s="72">
        <v>94</v>
      </c>
      <c r="G13" s="72">
        <v>5677</v>
      </c>
      <c r="H13" s="72">
        <v>-4067.01</v>
      </c>
      <c r="I13" s="74">
        <v>2542.355</v>
      </c>
    </row>
    <row r="14" spans="1:9" ht="27" customHeight="1">
      <c r="A14" s="92"/>
      <c r="B14" s="56" t="s">
        <v>119</v>
      </c>
      <c r="C14" s="56"/>
      <c r="D14" s="66"/>
      <c r="E14" s="72">
        <v>0</v>
      </c>
      <c r="F14" s="72">
        <v>0</v>
      </c>
      <c r="G14" s="72">
        <v>7</v>
      </c>
      <c r="H14" s="72">
        <v>0</v>
      </c>
      <c r="I14" s="74">
        <v>0</v>
      </c>
    </row>
    <row r="15" spans="1:9" ht="27" customHeight="1">
      <c r="A15" s="92"/>
      <c r="B15" s="56" t="s">
        <v>120</v>
      </c>
      <c r="C15" s="56"/>
      <c r="D15" s="66"/>
      <c r="E15" s="72">
        <v>-16</v>
      </c>
      <c r="F15" s="72">
        <v>143</v>
      </c>
      <c r="G15" s="72">
        <v>6578</v>
      </c>
      <c r="H15" s="72">
        <v>-5762.5659999999998</v>
      </c>
      <c r="I15" s="74">
        <v>-655.65099999999995</v>
      </c>
    </row>
    <row r="16" spans="1:9" ht="27" customHeight="1">
      <c r="A16" s="92"/>
      <c r="B16" s="56" t="s">
        <v>121</v>
      </c>
      <c r="C16" s="56"/>
      <c r="D16" s="66" t="s">
        <v>38</v>
      </c>
      <c r="E16" s="72">
        <v>30715</v>
      </c>
      <c r="F16" s="72">
        <v>31304</v>
      </c>
      <c r="G16" s="72">
        <v>33339</v>
      </c>
      <c r="H16" s="72">
        <v>34384.654999999999</v>
      </c>
      <c r="I16" s="74">
        <v>33401.853999999999</v>
      </c>
    </row>
    <row r="17" spans="1:9" ht="27" customHeight="1">
      <c r="A17" s="92"/>
      <c r="B17" s="56" t="s">
        <v>122</v>
      </c>
      <c r="C17" s="56"/>
      <c r="D17" s="66" t="s">
        <v>39</v>
      </c>
      <c r="E17" s="72">
        <v>284926</v>
      </c>
      <c r="F17" s="72">
        <v>215184</v>
      </c>
      <c r="G17" s="72">
        <v>189787</v>
      </c>
      <c r="H17" s="72">
        <v>233833.43100000001</v>
      </c>
      <c r="I17" s="74">
        <v>234167.902</v>
      </c>
    </row>
    <row r="18" spans="1:9" ht="27" customHeight="1">
      <c r="A18" s="92"/>
      <c r="B18" s="56" t="s">
        <v>123</v>
      </c>
      <c r="C18" s="56"/>
      <c r="D18" s="66" t="s">
        <v>40</v>
      </c>
      <c r="E18" s="72">
        <v>802246</v>
      </c>
      <c r="F18" s="72">
        <v>808415</v>
      </c>
      <c r="G18" s="72">
        <v>804739</v>
      </c>
      <c r="H18" s="72">
        <v>803875.47</v>
      </c>
      <c r="I18" s="74">
        <v>815731.77099999995</v>
      </c>
    </row>
    <row r="19" spans="1:9" ht="27" customHeight="1">
      <c r="A19" s="92"/>
      <c r="B19" s="56" t="s">
        <v>124</v>
      </c>
      <c r="C19" s="56"/>
      <c r="D19" s="66" t="s">
        <v>125</v>
      </c>
      <c r="E19" s="72">
        <f>E17+E18-E16</f>
        <v>1056457</v>
      </c>
      <c r="F19" s="72">
        <f>F17+F18-F16</f>
        <v>992295</v>
      </c>
      <c r="G19" s="72">
        <f>G17+G18-G16</f>
        <v>961187</v>
      </c>
      <c r="H19" s="72">
        <f>H17+H18-H16</f>
        <v>1003324.2459999999</v>
      </c>
      <c r="I19" s="72">
        <f>I17+I18-I16</f>
        <v>1016497.8189999999</v>
      </c>
    </row>
    <row r="20" spans="1:9" ht="27" customHeight="1">
      <c r="A20" s="92"/>
      <c r="B20" s="56" t="s">
        <v>126</v>
      </c>
      <c r="C20" s="56"/>
      <c r="D20" s="66" t="s">
        <v>127</v>
      </c>
      <c r="E20" s="75">
        <f>E18/E8</f>
        <v>1.9879618983427167</v>
      </c>
      <c r="F20" s="75">
        <f>F18/F8</f>
        <v>1.9648955226782749</v>
      </c>
      <c r="G20" s="75">
        <f>G18/G8</f>
        <v>1.911253452653229</v>
      </c>
      <c r="H20" s="75">
        <f>H18/H8</f>
        <v>1.860185346202534</v>
      </c>
      <c r="I20" s="75">
        <f>I18/I8</f>
        <v>1.842318417716587</v>
      </c>
    </row>
    <row r="21" spans="1:9" ht="27" customHeight="1">
      <c r="A21" s="92"/>
      <c r="B21" s="56" t="s">
        <v>128</v>
      </c>
      <c r="C21" s="56"/>
      <c r="D21" s="66" t="s">
        <v>129</v>
      </c>
      <c r="E21" s="75">
        <f>E19/E8</f>
        <v>2.6178955871857901</v>
      </c>
      <c r="F21" s="75">
        <f>F19/F8</f>
        <v>2.4118256126816533</v>
      </c>
      <c r="G21" s="75">
        <f>G19/G8</f>
        <v>2.2828171275350133</v>
      </c>
      <c r="H21" s="75">
        <f>H19/H8</f>
        <v>2.3217141579141685</v>
      </c>
      <c r="I21" s="75">
        <f>I19/I8</f>
        <v>2.2957456361135669</v>
      </c>
    </row>
    <row r="22" spans="1:9" ht="27" customHeight="1">
      <c r="A22" s="92"/>
      <c r="B22" s="56" t="s">
        <v>130</v>
      </c>
      <c r="C22" s="56"/>
      <c r="D22" s="66" t="s">
        <v>131</v>
      </c>
      <c r="E22" s="72">
        <f>E18/E24*1000000</f>
        <v>543817.0623496403</v>
      </c>
      <c r="F22" s="72">
        <f>F18/F24*1000000</f>
        <v>525537.91226722102</v>
      </c>
      <c r="G22" s="72">
        <f>G18/G24*1000000</f>
        <v>523148.20232184109</v>
      </c>
      <c r="H22" s="72">
        <f>H18/H24*1000000</f>
        <v>522586.83501250116</v>
      </c>
      <c r="I22" s="72">
        <f>I18/I24*1000000</f>
        <v>530294.43033761485</v>
      </c>
    </row>
    <row r="23" spans="1:9" ht="27" customHeight="1">
      <c r="A23" s="92"/>
      <c r="B23" s="56" t="s">
        <v>132</v>
      </c>
      <c r="C23" s="56"/>
      <c r="D23" s="66" t="s">
        <v>133</v>
      </c>
      <c r="E23" s="72">
        <f>E19/E24*1000000</f>
        <v>716138.61862659839</v>
      </c>
      <c r="F23" s="72">
        <f>F19/F24*1000000</f>
        <v>645075.41628149163</v>
      </c>
      <c r="G23" s="72">
        <f>G19/G24*1000000</f>
        <v>624852.59338136157</v>
      </c>
      <c r="H23" s="72">
        <f>H19/H24*1000000</f>
        <v>652245.35612268909</v>
      </c>
      <c r="I23" s="72">
        <f>I19/I24*1000000</f>
        <v>660809.28931482404</v>
      </c>
    </row>
    <row r="24" spans="1:9" ht="27" customHeight="1">
      <c r="A24" s="92"/>
      <c r="B24" s="76" t="s">
        <v>134</v>
      </c>
      <c r="C24" s="77"/>
      <c r="D24" s="66" t="s">
        <v>135</v>
      </c>
      <c r="E24" s="72">
        <v>1475213</v>
      </c>
      <c r="F24" s="72">
        <v>1538262</v>
      </c>
      <c r="G24" s="72">
        <v>1538262</v>
      </c>
      <c r="H24" s="72">
        <v>1538262</v>
      </c>
      <c r="I24" s="74">
        <v>1538262</v>
      </c>
    </row>
    <row r="25" spans="1:9" ht="27" customHeight="1">
      <c r="A25" s="92"/>
      <c r="B25" s="30" t="s">
        <v>136</v>
      </c>
      <c r="C25" s="30"/>
      <c r="D25" s="30"/>
      <c r="E25" s="72">
        <v>374180</v>
      </c>
      <c r="F25" s="72">
        <v>384274</v>
      </c>
      <c r="G25" s="72">
        <v>380864</v>
      </c>
      <c r="H25" s="72">
        <v>392985.48499999999</v>
      </c>
      <c r="I25" s="67">
        <v>406126.80800000002</v>
      </c>
    </row>
    <row r="26" spans="1:9" ht="27" customHeight="1">
      <c r="A26" s="92"/>
      <c r="B26" s="30" t="s">
        <v>137</v>
      </c>
      <c r="C26" s="30"/>
      <c r="D26" s="30"/>
      <c r="E26" s="78">
        <v>1.016</v>
      </c>
      <c r="F26" s="78">
        <v>1.028</v>
      </c>
      <c r="G26" s="78">
        <v>1.018</v>
      </c>
      <c r="H26" s="78">
        <v>1.022</v>
      </c>
      <c r="I26" s="79">
        <v>1.03</v>
      </c>
    </row>
    <row r="27" spans="1:9" ht="27" customHeight="1">
      <c r="A27" s="92"/>
      <c r="B27" s="30" t="s">
        <v>138</v>
      </c>
      <c r="C27" s="30"/>
      <c r="D27" s="30"/>
      <c r="E27" s="80">
        <v>0.1</v>
      </c>
      <c r="F27" s="80">
        <v>0.14000000000000001</v>
      </c>
      <c r="G27" s="80">
        <v>1.63</v>
      </c>
      <c r="H27" s="80">
        <v>0.55000000000000004</v>
      </c>
      <c r="I27" s="81">
        <v>0.12</v>
      </c>
    </row>
    <row r="28" spans="1:9" ht="27" customHeight="1">
      <c r="A28" s="92"/>
      <c r="B28" s="30" t="s">
        <v>139</v>
      </c>
      <c r="C28" s="30"/>
      <c r="D28" s="30"/>
      <c r="E28" s="80">
        <v>100.3</v>
      </c>
      <c r="F28" s="80">
        <v>97.5</v>
      </c>
      <c r="G28" s="80">
        <v>97.4</v>
      </c>
      <c r="H28" s="80">
        <v>97.1</v>
      </c>
      <c r="I28" s="81">
        <v>97.2</v>
      </c>
    </row>
    <row r="29" spans="1:9" ht="27" customHeight="1">
      <c r="A29" s="92"/>
      <c r="B29" s="30" t="s">
        <v>140</v>
      </c>
      <c r="C29" s="30"/>
      <c r="D29" s="30"/>
      <c r="E29" s="80">
        <v>65.8</v>
      </c>
      <c r="F29" s="80">
        <v>52.4</v>
      </c>
      <c r="G29" s="80">
        <v>58.2</v>
      </c>
      <c r="H29" s="80">
        <v>55.7</v>
      </c>
      <c r="I29" s="81">
        <v>56.5</v>
      </c>
    </row>
    <row r="30" spans="1:9" ht="27" customHeight="1">
      <c r="A30" s="92"/>
      <c r="B30" s="92" t="s">
        <v>141</v>
      </c>
      <c r="C30" s="30" t="s">
        <v>142</v>
      </c>
      <c r="D30" s="30"/>
      <c r="E30" s="80">
        <v>0</v>
      </c>
      <c r="F30" s="80">
        <v>0</v>
      </c>
      <c r="G30" s="80">
        <v>0</v>
      </c>
      <c r="H30" s="80">
        <v>0</v>
      </c>
      <c r="I30" s="81">
        <v>0</v>
      </c>
    </row>
    <row r="31" spans="1:9" ht="27" customHeight="1">
      <c r="A31" s="92"/>
      <c r="B31" s="92"/>
      <c r="C31" s="30" t="s">
        <v>143</v>
      </c>
      <c r="D31" s="30"/>
      <c r="E31" s="80">
        <v>0</v>
      </c>
      <c r="F31" s="80">
        <v>0</v>
      </c>
      <c r="G31" s="80">
        <v>0</v>
      </c>
      <c r="H31" s="80">
        <v>0</v>
      </c>
      <c r="I31" s="81">
        <v>0</v>
      </c>
    </row>
    <row r="32" spans="1:9" ht="27" customHeight="1">
      <c r="A32" s="92"/>
      <c r="B32" s="92"/>
      <c r="C32" s="30" t="s">
        <v>144</v>
      </c>
      <c r="D32" s="30"/>
      <c r="E32" s="80">
        <v>7.5</v>
      </c>
      <c r="F32" s="80">
        <v>8.3000000000000007</v>
      </c>
      <c r="G32" s="80">
        <v>8.6</v>
      </c>
      <c r="H32" s="80">
        <v>8.5</v>
      </c>
      <c r="I32" s="81">
        <v>8.4</v>
      </c>
    </row>
    <row r="33" spans="1:9" ht="27" customHeight="1">
      <c r="A33" s="92"/>
      <c r="B33" s="92"/>
      <c r="C33" s="30" t="s">
        <v>145</v>
      </c>
      <c r="D33" s="30"/>
      <c r="E33" s="80">
        <v>123.7</v>
      </c>
      <c r="F33" s="80">
        <v>122</v>
      </c>
      <c r="G33" s="80">
        <v>123.4</v>
      </c>
      <c r="H33" s="80">
        <v>123</v>
      </c>
      <c r="I33" s="82">
        <v>123.8</v>
      </c>
    </row>
    <row r="34" spans="1:9" ht="27" customHeight="1">
      <c r="A34" s="1" t="s">
        <v>243</v>
      </c>
      <c r="E34" s="40"/>
      <c r="F34" s="40"/>
      <c r="G34" s="40"/>
      <c r="H34" s="40"/>
      <c r="I34" s="41"/>
    </row>
    <row r="35" spans="1:9" ht="27" customHeight="1">
      <c r="A35" s="11" t="s">
        <v>146</v>
      </c>
    </row>
    <row r="36" spans="1:9">
      <c r="A36" s="42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F18" sqref="F18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250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3" t="s">
        <v>44</v>
      </c>
      <c r="B6" s="102"/>
      <c r="C6" s="102"/>
      <c r="D6" s="102"/>
      <c r="E6" s="102"/>
      <c r="F6" s="96" t="s">
        <v>251</v>
      </c>
      <c r="G6" s="96"/>
      <c r="H6" s="96" t="s">
        <v>252</v>
      </c>
      <c r="I6" s="96"/>
      <c r="J6" s="96" t="s">
        <v>253</v>
      </c>
      <c r="K6" s="96"/>
      <c r="L6" s="96" t="s">
        <v>254</v>
      </c>
      <c r="M6" s="96"/>
      <c r="N6" s="96" t="s">
        <v>255</v>
      </c>
      <c r="O6" s="96"/>
    </row>
    <row r="7" spans="1:25" ht="16" customHeight="1">
      <c r="A7" s="102"/>
      <c r="B7" s="102"/>
      <c r="C7" s="102"/>
      <c r="D7" s="102"/>
      <c r="E7" s="102"/>
      <c r="F7" s="54" t="s">
        <v>237</v>
      </c>
      <c r="G7" s="54" t="s">
        <v>238</v>
      </c>
      <c r="H7" s="54" t="s">
        <v>237</v>
      </c>
      <c r="I7" s="54" t="s">
        <v>238</v>
      </c>
      <c r="J7" s="54" t="s">
        <v>237</v>
      </c>
      <c r="K7" s="54" t="s">
        <v>238</v>
      </c>
      <c r="L7" s="54" t="s">
        <v>237</v>
      </c>
      <c r="M7" s="54" t="s">
        <v>238</v>
      </c>
      <c r="N7" s="54" t="s">
        <v>237</v>
      </c>
      <c r="O7" s="54" t="s">
        <v>238</v>
      </c>
    </row>
    <row r="8" spans="1:25" ht="16" customHeight="1">
      <c r="A8" s="100" t="s">
        <v>83</v>
      </c>
      <c r="B8" s="62" t="s">
        <v>45</v>
      </c>
      <c r="C8" s="56"/>
      <c r="D8" s="56"/>
      <c r="E8" s="66" t="s">
        <v>36</v>
      </c>
      <c r="F8" s="67">
        <v>36206</v>
      </c>
      <c r="G8" s="67">
        <v>37748</v>
      </c>
      <c r="H8" s="67">
        <v>41886</v>
      </c>
      <c r="I8" s="67">
        <v>41814</v>
      </c>
      <c r="J8" s="67">
        <v>31604</v>
      </c>
      <c r="K8" s="67">
        <v>31472</v>
      </c>
      <c r="L8" s="67">
        <v>7075</v>
      </c>
      <c r="M8" s="67">
        <v>7071</v>
      </c>
      <c r="N8" s="67">
        <v>9139</v>
      </c>
      <c r="O8" s="67">
        <v>8839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0"/>
      <c r="B9" s="64"/>
      <c r="C9" s="56" t="s">
        <v>46</v>
      </c>
      <c r="D9" s="56"/>
      <c r="E9" s="66" t="s">
        <v>37</v>
      </c>
      <c r="F9" s="67">
        <v>35557</v>
      </c>
      <c r="G9" s="67">
        <v>34294</v>
      </c>
      <c r="H9" s="67">
        <v>41222</v>
      </c>
      <c r="I9" s="67">
        <v>41137</v>
      </c>
      <c r="J9" s="67">
        <v>31557</v>
      </c>
      <c r="K9" s="67">
        <v>31457</v>
      </c>
      <c r="L9" s="67">
        <v>7026</v>
      </c>
      <c r="M9" s="67">
        <v>7071</v>
      </c>
      <c r="N9" s="67">
        <v>9139</v>
      </c>
      <c r="O9" s="67">
        <v>8839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0"/>
      <c r="B10" s="63"/>
      <c r="C10" s="56" t="s">
        <v>47</v>
      </c>
      <c r="D10" s="56"/>
      <c r="E10" s="66" t="s">
        <v>38</v>
      </c>
      <c r="F10" s="67">
        <v>649</v>
      </c>
      <c r="G10" s="67">
        <v>3454</v>
      </c>
      <c r="H10" s="67">
        <v>664</v>
      </c>
      <c r="I10" s="67">
        <v>677</v>
      </c>
      <c r="J10" s="68">
        <v>47</v>
      </c>
      <c r="K10" s="68">
        <v>15</v>
      </c>
      <c r="L10" s="67">
        <v>49</v>
      </c>
      <c r="M10" s="67">
        <v>0</v>
      </c>
      <c r="N10" s="67">
        <v>0</v>
      </c>
      <c r="O10" s="67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0"/>
      <c r="B11" s="62" t="s">
        <v>48</v>
      </c>
      <c r="C11" s="56"/>
      <c r="D11" s="56"/>
      <c r="E11" s="66" t="s">
        <v>39</v>
      </c>
      <c r="F11" s="67">
        <v>36998</v>
      </c>
      <c r="G11" s="67">
        <v>36427</v>
      </c>
      <c r="H11" s="67">
        <v>39250</v>
      </c>
      <c r="I11" s="67">
        <v>39746</v>
      </c>
      <c r="J11" s="67">
        <v>30213</v>
      </c>
      <c r="K11" s="67">
        <v>30374</v>
      </c>
      <c r="L11" s="67">
        <v>6539</v>
      </c>
      <c r="M11" s="67">
        <v>6488</v>
      </c>
      <c r="N11" s="67">
        <v>8583</v>
      </c>
      <c r="O11" s="67">
        <v>8670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0"/>
      <c r="B12" s="64"/>
      <c r="C12" s="56" t="s">
        <v>49</v>
      </c>
      <c r="D12" s="56"/>
      <c r="E12" s="66" t="s">
        <v>40</v>
      </c>
      <c r="F12" s="67">
        <v>36765</v>
      </c>
      <c r="G12" s="67">
        <v>36136</v>
      </c>
      <c r="H12" s="67">
        <v>39250</v>
      </c>
      <c r="I12" s="67">
        <v>39650</v>
      </c>
      <c r="J12" s="67">
        <v>30202</v>
      </c>
      <c r="K12" s="67">
        <v>30365</v>
      </c>
      <c r="L12" s="67">
        <v>6539</v>
      </c>
      <c r="M12" s="67">
        <v>6488</v>
      </c>
      <c r="N12" s="67">
        <v>8583</v>
      </c>
      <c r="O12" s="67">
        <v>8670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0"/>
      <c r="B13" s="63"/>
      <c r="C13" s="56" t="s">
        <v>50</v>
      </c>
      <c r="D13" s="56"/>
      <c r="E13" s="66" t="s">
        <v>41</v>
      </c>
      <c r="F13" s="67">
        <v>233</v>
      </c>
      <c r="G13" s="67">
        <v>291</v>
      </c>
      <c r="H13" s="68">
        <v>0</v>
      </c>
      <c r="I13" s="68">
        <v>96</v>
      </c>
      <c r="J13" s="68">
        <v>11</v>
      </c>
      <c r="K13" s="68">
        <v>9</v>
      </c>
      <c r="L13" s="67">
        <v>0</v>
      </c>
      <c r="M13" s="67">
        <v>0</v>
      </c>
      <c r="N13" s="67">
        <v>0</v>
      </c>
      <c r="O13" s="67">
        <v>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0"/>
      <c r="B14" s="56" t="s">
        <v>51</v>
      </c>
      <c r="C14" s="56"/>
      <c r="D14" s="56"/>
      <c r="E14" s="66" t="s">
        <v>148</v>
      </c>
      <c r="F14" s="67">
        <f>F9-F12</f>
        <v>-1208</v>
      </c>
      <c r="G14" s="67">
        <f t="shared" ref="F14:O15" si="0">G9-G12</f>
        <v>-1842</v>
      </c>
      <c r="H14" s="67">
        <f t="shared" si="0"/>
        <v>1972</v>
      </c>
      <c r="I14" s="67">
        <f t="shared" si="0"/>
        <v>1487</v>
      </c>
      <c r="J14" s="67">
        <f t="shared" si="0"/>
        <v>1355</v>
      </c>
      <c r="K14" s="67">
        <f t="shared" si="0"/>
        <v>1092</v>
      </c>
      <c r="L14" s="67">
        <f t="shared" si="0"/>
        <v>487</v>
      </c>
      <c r="M14" s="67">
        <f t="shared" si="0"/>
        <v>583</v>
      </c>
      <c r="N14" s="67">
        <f t="shared" si="0"/>
        <v>556</v>
      </c>
      <c r="O14" s="67">
        <f t="shared" si="0"/>
        <v>169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0"/>
      <c r="B15" s="56" t="s">
        <v>52</v>
      </c>
      <c r="C15" s="56"/>
      <c r="D15" s="56"/>
      <c r="E15" s="66" t="s">
        <v>149</v>
      </c>
      <c r="F15" s="67">
        <f t="shared" si="0"/>
        <v>416</v>
      </c>
      <c r="G15" s="67">
        <f t="shared" si="0"/>
        <v>3163</v>
      </c>
      <c r="H15" s="67">
        <f t="shared" si="0"/>
        <v>664</v>
      </c>
      <c r="I15" s="67">
        <f t="shared" si="0"/>
        <v>581</v>
      </c>
      <c r="J15" s="67">
        <f t="shared" si="0"/>
        <v>36</v>
      </c>
      <c r="K15" s="67">
        <f t="shared" si="0"/>
        <v>6</v>
      </c>
      <c r="L15" s="67">
        <f t="shared" si="0"/>
        <v>49</v>
      </c>
      <c r="M15" s="67">
        <f t="shared" si="0"/>
        <v>0</v>
      </c>
      <c r="N15" s="67">
        <f t="shared" si="0"/>
        <v>0</v>
      </c>
      <c r="O15" s="67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0"/>
      <c r="B16" s="56" t="s">
        <v>53</v>
      </c>
      <c r="C16" s="56"/>
      <c r="D16" s="56"/>
      <c r="E16" s="66" t="s">
        <v>150</v>
      </c>
      <c r="F16" s="67">
        <f t="shared" ref="F16:O16" si="1">F8-F11</f>
        <v>-792</v>
      </c>
      <c r="G16" s="67">
        <f t="shared" si="1"/>
        <v>1321</v>
      </c>
      <c r="H16" s="67">
        <f t="shared" si="1"/>
        <v>2636</v>
      </c>
      <c r="I16" s="67">
        <f t="shared" si="1"/>
        <v>2068</v>
      </c>
      <c r="J16" s="67">
        <f t="shared" si="1"/>
        <v>1391</v>
      </c>
      <c r="K16" s="67">
        <f t="shared" si="1"/>
        <v>1098</v>
      </c>
      <c r="L16" s="67">
        <f t="shared" si="1"/>
        <v>536</v>
      </c>
      <c r="M16" s="67">
        <f t="shared" si="1"/>
        <v>583</v>
      </c>
      <c r="N16" s="67">
        <f t="shared" si="1"/>
        <v>556</v>
      </c>
      <c r="O16" s="67">
        <f t="shared" si="1"/>
        <v>169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0"/>
      <c r="B17" s="56" t="s">
        <v>54</v>
      </c>
      <c r="C17" s="56"/>
      <c r="D17" s="56"/>
      <c r="E17" s="54"/>
      <c r="F17" s="68">
        <v>16331</v>
      </c>
      <c r="G17" s="68">
        <v>15539</v>
      </c>
      <c r="H17" s="68">
        <v>0</v>
      </c>
      <c r="I17" s="68">
        <v>0</v>
      </c>
      <c r="J17" s="67">
        <v>0</v>
      </c>
      <c r="K17" s="67">
        <v>0</v>
      </c>
      <c r="L17" s="67">
        <v>0</v>
      </c>
      <c r="M17" s="67">
        <v>0</v>
      </c>
      <c r="N17" s="68">
        <v>3337</v>
      </c>
      <c r="O17" s="69">
        <v>3892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0"/>
      <c r="B18" s="56" t="s">
        <v>55</v>
      </c>
      <c r="C18" s="56"/>
      <c r="D18" s="56"/>
      <c r="E18" s="54"/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0" t="s">
        <v>84</v>
      </c>
      <c r="B19" s="62" t="s">
        <v>56</v>
      </c>
      <c r="C19" s="56"/>
      <c r="D19" s="56"/>
      <c r="E19" s="66"/>
      <c r="F19" s="67">
        <v>7407</v>
      </c>
      <c r="G19" s="67">
        <v>2855</v>
      </c>
      <c r="H19" s="67">
        <v>33471</v>
      </c>
      <c r="I19" s="67">
        <v>32935</v>
      </c>
      <c r="J19" s="67">
        <v>6706</v>
      </c>
      <c r="K19" s="67">
        <v>6049</v>
      </c>
      <c r="L19" s="67">
        <v>924</v>
      </c>
      <c r="M19" s="67">
        <v>276</v>
      </c>
      <c r="N19" s="67">
        <v>1535</v>
      </c>
      <c r="O19" s="67">
        <v>386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0"/>
      <c r="B20" s="63"/>
      <c r="C20" s="56" t="s">
        <v>57</v>
      </c>
      <c r="D20" s="56"/>
      <c r="E20" s="66"/>
      <c r="F20" s="67">
        <v>5247</v>
      </c>
      <c r="G20" s="67">
        <v>779</v>
      </c>
      <c r="H20" s="67">
        <v>24985</v>
      </c>
      <c r="I20" s="67">
        <v>24376</v>
      </c>
      <c r="J20" s="67">
        <v>6168</v>
      </c>
      <c r="K20" s="68">
        <v>5456</v>
      </c>
      <c r="L20" s="67">
        <v>762</v>
      </c>
      <c r="M20" s="67">
        <v>126</v>
      </c>
      <c r="N20" s="67">
        <v>1148</v>
      </c>
      <c r="O20" s="67">
        <v>367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0"/>
      <c r="B21" s="56" t="s">
        <v>58</v>
      </c>
      <c r="C21" s="56"/>
      <c r="D21" s="56"/>
      <c r="E21" s="66" t="s">
        <v>151</v>
      </c>
      <c r="F21" s="67">
        <v>7407</v>
      </c>
      <c r="G21" s="67">
        <v>2855</v>
      </c>
      <c r="H21" s="67">
        <v>33471</v>
      </c>
      <c r="I21" s="67">
        <v>32935</v>
      </c>
      <c r="J21" s="67">
        <v>6706</v>
      </c>
      <c r="K21" s="67">
        <v>6049</v>
      </c>
      <c r="L21" s="67">
        <v>924</v>
      </c>
      <c r="M21" s="67">
        <v>276</v>
      </c>
      <c r="N21" s="67">
        <v>1535</v>
      </c>
      <c r="O21" s="67">
        <v>386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0"/>
      <c r="B22" s="62" t="s">
        <v>59</v>
      </c>
      <c r="C22" s="56"/>
      <c r="D22" s="56"/>
      <c r="E22" s="66" t="s">
        <v>152</v>
      </c>
      <c r="F22" s="67">
        <v>9967</v>
      </c>
      <c r="G22" s="67">
        <v>4850</v>
      </c>
      <c r="H22" s="67">
        <v>57115</v>
      </c>
      <c r="I22" s="67">
        <v>54859</v>
      </c>
      <c r="J22" s="67">
        <v>18240</v>
      </c>
      <c r="K22" s="67">
        <v>16320</v>
      </c>
      <c r="L22" s="67">
        <v>2309</v>
      </c>
      <c r="M22" s="67">
        <v>1610</v>
      </c>
      <c r="N22" s="67">
        <v>2332</v>
      </c>
      <c r="O22" s="67">
        <v>1039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0"/>
      <c r="B23" s="63" t="s">
        <v>60</v>
      </c>
      <c r="C23" s="56" t="s">
        <v>61</v>
      </c>
      <c r="D23" s="56"/>
      <c r="E23" s="66"/>
      <c r="F23" s="67">
        <v>4354</v>
      </c>
      <c r="G23" s="67">
        <v>3769</v>
      </c>
      <c r="H23" s="67">
        <v>30733</v>
      </c>
      <c r="I23" s="67">
        <v>31132</v>
      </c>
      <c r="J23" s="67">
        <v>3477</v>
      </c>
      <c r="K23" s="67">
        <v>3568</v>
      </c>
      <c r="L23" s="67">
        <v>620</v>
      </c>
      <c r="M23" s="67">
        <v>640</v>
      </c>
      <c r="N23" s="67">
        <v>520</v>
      </c>
      <c r="O23" s="67">
        <v>470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0"/>
      <c r="B24" s="56" t="s">
        <v>153</v>
      </c>
      <c r="C24" s="56"/>
      <c r="D24" s="56"/>
      <c r="E24" s="66" t="s">
        <v>154</v>
      </c>
      <c r="F24" s="67">
        <f>F21-F22</f>
        <v>-2560</v>
      </c>
      <c r="G24" s="67">
        <f t="shared" ref="G24:O24" si="2">G21-G22</f>
        <v>-1995</v>
      </c>
      <c r="H24" s="67">
        <f t="shared" si="2"/>
        <v>-23644</v>
      </c>
      <c r="I24" s="67">
        <f t="shared" si="2"/>
        <v>-21924</v>
      </c>
      <c r="J24" s="67">
        <f t="shared" si="2"/>
        <v>-11534</v>
      </c>
      <c r="K24" s="67">
        <f t="shared" si="2"/>
        <v>-10271</v>
      </c>
      <c r="L24" s="67">
        <f t="shared" si="2"/>
        <v>-1385</v>
      </c>
      <c r="M24" s="67">
        <f t="shared" si="2"/>
        <v>-1334</v>
      </c>
      <c r="N24" s="67">
        <f t="shared" si="2"/>
        <v>-797</v>
      </c>
      <c r="O24" s="67">
        <f t="shared" si="2"/>
        <v>-653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0"/>
      <c r="B25" s="62" t="s">
        <v>62</v>
      </c>
      <c r="C25" s="62"/>
      <c r="D25" s="62"/>
      <c r="E25" s="104" t="s">
        <v>155</v>
      </c>
      <c r="F25" s="98">
        <v>2560</v>
      </c>
      <c r="G25" s="98">
        <v>1995</v>
      </c>
      <c r="H25" s="98">
        <v>23644</v>
      </c>
      <c r="I25" s="98">
        <v>21924</v>
      </c>
      <c r="J25" s="98">
        <v>11534</v>
      </c>
      <c r="K25" s="98">
        <v>10271</v>
      </c>
      <c r="L25" s="98">
        <v>1385</v>
      </c>
      <c r="M25" s="98">
        <v>1334</v>
      </c>
      <c r="N25" s="98">
        <v>538</v>
      </c>
      <c r="O25" s="98">
        <v>434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0"/>
      <c r="B26" s="83" t="s">
        <v>63</v>
      </c>
      <c r="C26" s="83"/>
      <c r="D26" s="83"/>
      <c r="E26" s="105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0"/>
      <c r="B27" s="56" t="s">
        <v>156</v>
      </c>
      <c r="C27" s="56"/>
      <c r="D27" s="56"/>
      <c r="E27" s="66" t="s">
        <v>157</v>
      </c>
      <c r="F27" s="67">
        <f t="shared" ref="F27:O27" si="3">F24+F25</f>
        <v>0</v>
      </c>
      <c r="G27" s="67">
        <f t="shared" si="3"/>
        <v>0</v>
      </c>
      <c r="H27" s="67">
        <f t="shared" si="3"/>
        <v>0</v>
      </c>
      <c r="I27" s="67">
        <f t="shared" si="3"/>
        <v>0</v>
      </c>
      <c r="J27" s="67">
        <f t="shared" si="3"/>
        <v>0</v>
      </c>
      <c r="K27" s="67">
        <f t="shared" si="3"/>
        <v>0</v>
      </c>
      <c r="L27" s="67">
        <f t="shared" si="3"/>
        <v>0</v>
      </c>
      <c r="M27" s="67">
        <f t="shared" si="3"/>
        <v>0</v>
      </c>
      <c r="N27" s="67">
        <f t="shared" si="3"/>
        <v>-259</v>
      </c>
      <c r="O27" s="67">
        <f t="shared" si="3"/>
        <v>-219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2" t="s">
        <v>64</v>
      </c>
      <c r="B30" s="102"/>
      <c r="C30" s="102"/>
      <c r="D30" s="102"/>
      <c r="E30" s="102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02"/>
      <c r="B31" s="102"/>
      <c r="C31" s="102"/>
      <c r="D31" s="102"/>
      <c r="E31" s="102"/>
      <c r="F31" s="54" t="s">
        <v>237</v>
      </c>
      <c r="G31" s="54" t="s">
        <v>238</v>
      </c>
      <c r="H31" s="54" t="s">
        <v>237</v>
      </c>
      <c r="I31" s="54" t="s">
        <v>238</v>
      </c>
      <c r="J31" s="54" t="s">
        <v>237</v>
      </c>
      <c r="K31" s="54" t="s">
        <v>238</v>
      </c>
      <c r="L31" s="54" t="s">
        <v>237</v>
      </c>
      <c r="M31" s="54" t="s">
        <v>238</v>
      </c>
      <c r="N31" s="54" t="s">
        <v>237</v>
      </c>
      <c r="O31" s="54" t="s">
        <v>238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00" t="s">
        <v>85</v>
      </c>
      <c r="B32" s="62" t="s">
        <v>45</v>
      </c>
      <c r="C32" s="56"/>
      <c r="D32" s="56"/>
      <c r="E32" s="66" t="s">
        <v>36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06"/>
      <c r="B33" s="64"/>
      <c r="C33" s="62" t="s">
        <v>65</v>
      </c>
      <c r="D33" s="56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06"/>
      <c r="B34" s="64"/>
      <c r="C34" s="63"/>
      <c r="D34" s="56" t="s">
        <v>66</v>
      </c>
      <c r="E34" s="66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06"/>
      <c r="B35" s="63"/>
      <c r="C35" s="56" t="s">
        <v>67</v>
      </c>
      <c r="D35" s="56"/>
      <c r="E35" s="66"/>
      <c r="F35" s="67"/>
      <c r="G35" s="67"/>
      <c r="H35" s="67"/>
      <c r="I35" s="67"/>
      <c r="J35" s="69"/>
      <c r="K35" s="69"/>
      <c r="L35" s="67"/>
      <c r="M35" s="67"/>
      <c r="N35" s="67"/>
      <c r="O35" s="67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06"/>
      <c r="B36" s="62" t="s">
        <v>48</v>
      </c>
      <c r="C36" s="56"/>
      <c r="D36" s="56"/>
      <c r="E36" s="66" t="s">
        <v>37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06"/>
      <c r="B37" s="64"/>
      <c r="C37" s="56" t="s">
        <v>68</v>
      </c>
      <c r="D37" s="56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06"/>
      <c r="B38" s="63"/>
      <c r="C38" s="56" t="s">
        <v>69</v>
      </c>
      <c r="D38" s="56"/>
      <c r="E38" s="66"/>
      <c r="F38" s="67"/>
      <c r="G38" s="67"/>
      <c r="H38" s="67"/>
      <c r="I38" s="67"/>
      <c r="J38" s="67"/>
      <c r="K38" s="69"/>
      <c r="L38" s="67"/>
      <c r="M38" s="67"/>
      <c r="N38" s="67"/>
      <c r="O38" s="67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06"/>
      <c r="B39" s="30" t="s">
        <v>70</v>
      </c>
      <c r="C39" s="30"/>
      <c r="D39" s="30"/>
      <c r="E39" s="66" t="s">
        <v>159</v>
      </c>
      <c r="F39" s="67">
        <f t="shared" ref="F39:O39" si="4">F32-F36</f>
        <v>0</v>
      </c>
      <c r="G39" s="67">
        <f t="shared" si="4"/>
        <v>0</v>
      </c>
      <c r="H39" s="67">
        <f t="shared" si="4"/>
        <v>0</v>
      </c>
      <c r="I39" s="67">
        <f t="shared" si="4"/>
        <v>0</v>
      </c>
      <c r="J39" s="67">
        <f t="shared" si="4"/>
        <v>0</v>
      </c>
      <c r="K39" s="67">
        <f t="shared" si="4"/>
        <v>0</v>
      </c>
      <c r="L39" s="67">
        <f t="shared" si="4"/>
        <v>0</v>
      </c>
      <c r="M39" s="67">
        <f t="shared" si="4"/>
        <v>0</v>
      </c>
      <c r="N39" s="67">
        <f t="shared" si="4"/>
        <v>0</v>
      </c>
      <c r="O39" s="67">
        <f t="shared" si="4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00" t="s">
        <v>86</v>
      </c>
      <c r="B40" s="62" t="s">
        <v>71</v>
      </c>
      <c r="C40" s="56"/>
      <c r="D40" s="56"/>
      <c r="E40" s="66" t="s">
        <v>39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01"/>
      <c r="B41" s="63"/>
      <c r="C41" s="56" t="s">
        <v>72</v>
      </c>
      <c r="D41" s="56"/>
      <c r="E41" s="66"/>
      <c r="F41" s="69"/>
      <c r="G41" s="69"/>
      <c r="H41" s="69"/>
      <c r="I41" s="69"/>
      <c r="J41" s="67"/>
      <c r="K41" s="67"/>
      <c r="L41" s="67"/>
      <c r="M41" s="67"/>
      <c r="N41" s="67"/>
      <c r="O41" s="67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01"/>
      <c r="B42" s="62" t="s">
        <v>59</v>
      </c>
      <c r="C42" s="56"/>
      <c r="D42" s="56"/>
      <c r="E42" s="66" t="s">
        <v>40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01"/>
      <c r="B43" s="63"/>
      <c r="C43" s="56" t="s">
        <v>73</v>
      </c>
      <c r="D43" s="56"/>
      <c r="E43" s="66"/>
      <c r="F43" s="67"/>
      <c r="G43" s="67"/>
      <c r="H43" s="67"/>
      <c r="I43" s="67"/>
      <c r="J43" s="69"/>
      <c r="K43" s="69"/>
      <c r="L43" s="67"/>
      <c r="M43" s="67"/>
      <c r="N43" s="67"/>
      <c r="O43" s="67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01"/>
      <c r="B44" s="56" t="s">
        <v>70</v>
      </c>
      <c r="C44" s="56"/>
      <c r="D44" s="56"/>
      <c r="E44" s="66" t="s">
        <v>160</v>
      </c>
      <c r="F44" s="69">
        <f t="shared" ref="F44:O44" si="5">F40-F42</f>
        <v>0</v>
      </c>
      <c r="G44" s="69">
        <f t="shared" si="5"/>
        <v>0</v>
      </c>
      <c r="H44" s="69">
        <f t="shared" si="5"/>
        <v>0</v>
      </c>
      <c r="I44" s="69">
        <f t="shared" si="5"/>
        <v>0</v>
      </c>
      <c r="J44" s="69">
        <f t="shared" si="5"/>
        <v>0</v>
      </c>
      <c r="K44" s="69">
        <f t="shared" si="5"/>
        <v>0</v>
      </c>
      <c r="L44" s="69">
        <f t="shared" si="5"/>
        <v>0</v>
      </c>
      <c r="M44" s="69">
        <f t="shared" si="5"/>
        <v>0</v>
      </c>
      <c r="N44" s="69">
        <f t="shared" si="5"/>
        <v>0</v>
      </c>
      <c r="O44" s="69">
        <f t="shared" si="5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00" t="s">
        <v>78</v>
      </c>
      <c r="B45" s="30" t="s">
        <v>74</v>
      </c>
      <c r="C45" s="30"/>
      <c r="D45" s="30"/>
      <c r="E45" s="66" t="s">
        <v>161</v>
      </c>
      <c r="F45" s="67">
        <f t="shared" ref="F45:O45" si="6">F39+F44</f>
        <v>0</v>
      </c>
      <c r="G45" s="67">
        <f t="shared" si="6"/>
        <v>0</v>
      </c>
      <c r="H45" s="67">
        <f t="shared" si="6"/>
        <v>0</v>
      </c>
      <c r="I45" s="67">
        <f t="shared" si="6"/>
        <v>0</v>
      </c>
      <c r="J45" s="67">
        <f t="shared" si="6"/>
        <v>0</v>
      </c>
      <c r="K45" s="67">
        <f t="shared" si="6"/>
        <v>0</v>
      </c>
      <c r="L45" s="67">
        <f t="shared" si="6"/>
        <v>0</v>
      </c>
      <c r="M45" s="67">
        <f t="shared" si="6"/>
        <v>0</v>
      </c>
      <c r="N45" s="67">
        <f t="shared" si="6"/>
        <v>0</v>
      </c>
      <c r="O45" s="67">
        <f t="shared" si="6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01"/>
      <c r="B46" s="56" t="s">
        <v>75</v>
      </c>
      <c r="C46" s="56"/>
      <c r="D46" s="56"/>
      <c r="E46" s="56"/>
      <c r="F46" s="69"/>
      <c r="G46" s="69"/>
      <c r="H46" s="69"/>
      <c r="I46" s="69"/>
      <c r="J46" s="69"/>
      <c r="K46" s="69"/>
      <c r="L46" s="67"/>
      <c r="M46" s="67"/>
      <c r="N46" s="69"/>
      <c r="O46" s="69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01"/>
      <c r="B47" s="56" t="s">
        <v>76</v>
      </c>
      <c r="C47" s="56"/>
      <c r="D47" s="56"/>
      <c r="E47" s="56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01"/>
      <c r="B48" s="56" t="s">
        <v>77</v>
      </c>
      <c r="C48" s="56"/>
      <c r="D48" s="56"/>
      <c r="E48" s="56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E40" sqref="E40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6" width="12.6328125" style="1" customWidth="1"/>
    <col min="17" max="16384" width="9" style="1"/>
  </cols>
  <sheetData>
    <row r="1" spans="1:16" ht="34" customHeight="1">
      <c r="A1" s="37" t="s">
        <v>0</v>
      </c>
      <c r="B1" s="37"/>
      <c r="C1" s="43" t="s">
        <v>250</v>
      </c>
      <c r="D1" s="44"/>
    </row>
    <row r="3" spans="1:16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6" ht="15" customHeight="1">
      <c r="A4" s="15"/>
      <c r="B4" s="15"/>
      <c r="C4" s="15"/>
      <c r="D4" s="15"/>
      <c r="E4" s="15"/>
      <c r="F4" s="15"/>
      <c r="I4" s="15"/>
      <c r="J4" s="15"/>
    </row>
    <row r="5" spans="1:16" ht="15" customHeight="1">
      <c r="A5" s="45"/>
      <c r="B5" s="45" t="s">
        <v>241</v>
      </c>
      <c r="C5" s="45"/>
      <c r="D5" s="45"/>
      <c r="H5" s="16"/>
      <c r="L5" s="16"/>
      <c r="N5" s="16"/>
      <c r="P5" s="16" t="s">
        <v>164</v>
      </c>
    </row>
    <row r="6" spans="1:16" ht="15" customHeight="1">
      <c r="A6" s="46"/>
      <c r="B6" s="47"/>
      <c r="C6" s="47"/>
      <c r="D6" s="89"/>
      <c r="E6" s="108" t="s">
        <v>256</v>
      </c>
      <c r="F6" s="108"/>
      <c r="G6" s="108" t="s">
        <v>257</v>
      </c>
      <c r="H6" s="108"/>
      <c r="I6" s="108" t="s">
        <v>258</v>
      </c>
      <c r="J6" s="108"/>
      <c r="K6" s="108" t="s">
        <v>259</v>
      </c>
      <c r="L6" s="108"/>
      <c r="M6" s="108" t="s">
        <v>260</v>
      </c>
      <c r="N6" s="108"/>
      <c r="O6" s="108" t="s">
        <v>261</v>
      </c>
      <c r="P6" s="108"/>
    </row>
    <row r="7" spans="1:16" ht="15" customHeight="1">
      <c r="A7" s="48"/>
      <c r="B7" s="49"/>
      <c r="C7" s="49"/>
      <c r="D7" s="90"/>
      <c r="E7" s="28" t="s">
        <v>237</v>
      </c>
      <c r="F7" s="28" t="s">
        <v>238</v>
      </c>
      <c r="G7" s="28" t="s">
        <v>237</v>
      </c>
      <c r="H7" s="28" t="s">
        <v>238</v>
      </c>
      <c r="I7" s="28" t="s">
        <v>237</v>
      </c>
      <c r="J7" s="28" t="s">
        <v>238</v>
      </c>
      <c r="K7" s="28" t="s">
        <v>237</v>
      </c>
      <c r="L7" s="28" t="s">
        <v>238</v>
      </c>
      <c r="M7" s="28" t="s">
        <v>237</v>
      </c>
      <c r="N7" s="28" t="s">
        <v>238</v>
      </c>
      <c r="O7" s="28" t="s">
        <v>237</v>
      </c>
      <c r="P7" s="28" t="s">
        <v>238</v>
      </c>
    </row>
    <row r="8" spans="1:16" ht="18" customHeight="1">
      <c r="A8" s="92" t="s">
        <v>165</v>
      </c>
      <c r="B8" s="84" t="s">
        <v>166</v>
      </c>
      <c r="C8" s="85"/>
      <c r="D8" s="85"/>
      <c r="E8" s="86">
        <v>39</v>
      </c>
      <c r="F8" s="86">
        <v>39</v>
      </c>
      <c r="G8" s="86">
        <v>1</v>
      </c>
      <c r="H8" s="86">
        <v>1</v>
      </c>
      <c r="I8" s="86">
        <v>9</v>
      </c>
      <c r="J8" s="86">
        <v>9</v>
      </c>
      <c r="K8" s="86">
        <v>1</v>
      </c>
      <c r="L8" s="86">
        <v>1</v>
      </c>
      <c r="M8" s="86">
        <v>6</v>
      </c>
      <c r="N8" s="86">
        <v>6</v>
      </c>
      <c r="O8" s="86">
        <v>8</v>
      </c>
      <c r="P8" s="86">
        <v>0</v>
      </c>
    </row>
    <row r="9" spans="1:16" ht="18" customHeight="1">
      <c r="A9" s="92"/>
      <c r="B9" s="92" t="s">
        <v>167</v>
      </c>
      <c r="C9" s="56" t="s">
        <v>168</v>
      </c>
      <c r="D9" s="56"/>
      <c r="E9" s="86">
        <v>140</v>
      </c>
      <c r="F9" s="86">
        <v>140</v>
      </c>
      <c r="G9" s="86">
        <v>20</v>
      </c>
      <c r="H9" s="86">
        <v>20</v>
      </c>
      <c r="I9" s="86">
        <v>50</v>
      </c>
      <c r="J9" s="86">
        <v>50</v>
      </c>
      <c r="K9" s="86">
        <v>10</v>
      </c>
      <c r="L9" s="86">
        <v>10</v>
      </c>
      <c r="M9" s="86">
        <v>100</v>
      </c>
      <c r="N9" s="86">
        <v>100</v>
      </c>
      <c r="O9" s="86">
        <v>100</v>
      </c>
      <c r="P9" s="86">
        <v>0</v>
      </c>
    </row>
    <row r="10" spans="1:16" ht="18" customHeight="1">
      <c r="A10" s="92"/>
      <c r="B10" s="92"/>
      <c r="C10" s="56" t="s">
        <v>169</v>
      </c>
      <c r="D10" s="56"/>
      <c r="E10" s="86">
        <v>77</v>
      </c>
      <c r="F10" s="86">
        <v>77</v>
      </c>
      <c r="G10" s="86">
        <v>20</v>
      </c>
      <c r="H10" s="86">
        <v>20</v>
      </c>
      <c r="I10" s="86">
        <v>40</v>
      </c>
      <c r="J10" s="86">
        <v>40</v>
      </c>
      <c r="K10" s="86">
        <v>10</v>
      </c>
      <c r="L10" s="86">
        <v>10</v>
      </c>
      <c r="M10" s="86">
        <v>50</v>
      </c>
      <c r="N10" s="86">
        <v>50</v>
      </c>
      <c r="O10" s="86">
        <v>51</v>
      </c>
      <c r="P10" s="86">
        <v>0</v>
      </c>
    </row>
    <row r="11" spans="1:16" ht="18" customHeight="1">
      <c r="A11" s="92"/>
      <c r="B11" s="92"/>
      <c r="C11" s="56" t="s">
        <v>170</v>
      </c>
      <c r="D11" s="56"/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</row>
    <row r="12" spans="1:16" ht="18" customHeight="1">
      <c r="A12" s="92"/>
      <c r="B12" s="92"/>
      <c r="C12" s="56" t="s">
        <v>171</v>
      </c>
      <c r="D12" s="56"/>
      <c r="E12" s="86">
        <v>63</v>
      </c>
      <c r="F12" s="86">
        <v>63</v>
      </c>
      <c r="G12" s="86">
        <v>0</v>
      </c>
      <c r="H12" s="86">
        <v>0</v>
      </c>
      <c r="I12" s="86">
        <v>10</v>
      </c>
      <c r="J12" s="86">
        <v>10</v>
      </c>
      <c r="K12" s="86">
        <v>0</v>
      </c>
      <c r="L12" s="86">
        <v>0</v>
      </c>
      <c r="M12" s="86">
        <v>50</v>
      </c>
      <c r="N12" s="86">
        <v>50</v>
      </c>
      <c r="O12" s="86">
        <v>49</v>
      </c>
      <c r="P12" s="86">
        <v>0</v>
      </c>
    </row>
    <row r="13" spans="1:16" ht="18" customHeight="1">
      <c r="A13" s="92"/>
      <c r="B13" s="92"/>
      <c r="C13" s="56" t="s">
        <v>172</v>
      </c>
      <c r="D13" s="56"/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</row>
    <row r="14" spans="1:16" ht="18" customHeight="1">
      <c r="A14" s="92"/>
      <c r="B14" s="92"/>
      <c r="C14" s="56" t="s">
        <v>78</v>
      </c>
      <c r="D14" s="56"/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</row>
    <row r="15" spans="1:16" ht="18" customHeight="1">
      <c r="A15" s="92" t="s">
        <v>173</v>
      </c>
      <c r="B15" s="92" t="s">
        <v>174</v>
      </c>
      <c r="C15" s="56" t="s">
        <v>175</v>
      </c>
      <c r="D15" s="56"/>
      <c r="E15" s="67">
        <v>132</v>
      </c>
      <c r="F15" s="67">
        <v>131</v>
      </c>
      <c r="G15" s="67">
        <v>11191</v>
      </c>
      <c r="H15" s="67">
        <v>11215</v>
      </c>
      <c r="I15" s="67">
        <v>231</v>
      </c>
      <c r="J15" s="67">
        <v>289</v>
      </c>
      <c r="K15" s="67">
        <v>4163</v>
      </c>
      <c r="L15" s="67">
        <v>5429</v>
      </c>
      <c r="M15" s="67">
        <v>1477</v>
      </c>
      <c r="N15" s="67">
        <v>1257</v>
      </c>
      <c r="O15" s="67">
        <v>106</v>
      </c>
      <c r="P15" s="67">
        <v>0</v>
      </c>
    </row>
    <row r="16" spans="1:16" ht="18" customHeight="1">
      <c r="A16" s="92"/>
      <c r="B16" s="92"/>
      <c r="C16" s="56" t="s">
        <v>176</v>
      </c>
      <c r="D16" s="56"/>
      <c r="E16" s="67">
        <v>72</v>
      </c>
      <c r="F16" s="67">
        <v>63</v>
      </c>
      <c r="G16" s="67">
        <v>405</v>
      </c>
      <c r="H16" s="67">
        <v>416</v>
      </c>
      <c r="I16" s="67">
        <v>113</v>
      </c>
      <c r="J16" s="67">
        <v>113</v>
      </c>
      <c r="K16" s="67">
        <v>10803</v>
      </c>
      <c r="L16" s="67">
        <v>9537</v>
      </c>
      <c r="M16" s="67">
        <v>1778</v>
      </c>
      <c r="N16" s="67">
        <v>1885</v>
      </c>
      <c r="O16" s="67">
        <v>2</v>
      </c>
      <c r="P16" s="67">
        <v>0</v>
      </c>
    </row>
    <row r="17" spans="1:17" ht="18" customHeight="1">
      <c r="A17" s="92"/>
      <c r="B17" s="92"/>
      <c r="C17" s="56" t="s">
        <v>177</v>
      </c>
      <c r="D17" s="56"/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</row>
    <row r="18" spans="1:17" ht="18" customHeight="1">
      <c r="A18" s="92"/>
      <c r="B18" s="92"/>
      <c r="C18" s="56" t="s">
        <v>178</v>
      </c>
      <c r="D18" s="56"/>
      <c r="E18" s="67">
        <v>205</v>
      </c>
      <c r="F18" s="67">
        <v>194</v>
      </c>
      <c r="G18" s="67">
        <v>11596</v>
      </c>
      <c r="H18" s="67">
        <v>11631</v>
      </c>
      <c r="I18" s="67">
        <v>344</v>
      </c>
      <c r="J18" s="67">
        <v>401</v>
      </c>
      <c r="K18" s="67">
        <v>14967</v>
      </c>
      <c r="L18" s="67">
        <v>14967</v>
      </c>
      <c r="M18" s="67">
        <v>3254</v>
      </c>
      <c r="N18" s="67">
        <v>3142</v>
      </c>
      <c r="O18" s="67">
        <v>108</v>
      </c>
      <c r="P18" s="67">
        <v>0</v>
      </c>
    </row>
    <row r="19" spans="1:17" ht="18" customHeight="1">
      <c r="A19" s="92"/>
      <c r="B19" s="92" t="s">
        <v>179</v>
      </c>
      <c r="C19" s="56" t="s">
        <v>180</v>
      </c>
      <c r="D19" s="56"/>
      <c r="E19" s="67">
        <v>13</v>
      </c>
      <c r="F19" s="67">
        <v>10</v>
      </c>
      <c r="G19" s="67">
        <v>10035</v>
      </c>
      <c r="H19" s="67">
        <v>79</v>
      </c>
      <c r="I19" s="67">
        <v>45</v>
      </c>
      <c r="J19" s="67">
        <v>104</v>
      </c>
      <c r="K19" s="67">
        <v>1362</v>
      </c>
      <c r="L19" s="67">
        <v>1564</v>
      </c>
      <c r="M19" s="67">
        <v>150</v>
      </c>
      <c r="N19" s="67">
        <v>101</v>
      </c>
      <c r="O19" s="67">
        <v>68</v>
      </c>
      <c r="P19" s="67">
        <v>0</v>
      </c>
    </row>
    <row r="20" spans="1:17" ht="18" customHeight="1">
      <c r="A20" s="92"/>
      <c r="B20" s="92"/>
      <c r="C20" s="56" t="s">
        <v>181</v>
      </c>
      <c r="D20" s="56"/>
      <c r="E20" s="67">
        <v>8</v>
      </c>
      <c r="F20" s="67">
        <v>8</v>
      </c>
      <c r="G20" s="67">
        <v>0</v>
      </c>
      <c r="H20" s="67">
        <v>10000</v>
      </c>
      <c r="I20" s="67">
        <v>223</v>
      </c>
      <c r="J20" s="67">
        <v>233</v>
      </c>
      <c r="K20" s="67">
        <v>2625</v>
      </c>
      <c r="L20" s="67">
        <v>2615</v>
      </c>
      <c r="M20" s="67">
        <v>44</v>
      </c>
      <c r="N20" s="67">
        <v>33</v>
      </c>
      <c r="O20" s="67">
        <v>0</v>
      </c>
      <c r="P20" s="67">
        <v>0</v>
      </c>
    </row>
    <row r="21" spans="1:17" ht="18" customHeight="1">
      <c r="A21" s="92"/>
      <c r="B21" s="92"/>
      <c r="C21" s="56" t="s">
        <v>182</v>
      </c>
      <c r="D21" s="56"/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</row>
    <row r="22" spans="1:17" ht="18" customHeight="1">
      <c r="A22" s="92"/>
      <c r="B22" s="92"/>
      <c r="C22" s="30" t="s">
        <v>183</v>
      </c>
      <c r="D22" s="30"/>
      <c r="E22" s="67">
        <v>21</v>
      </c>
      <c r="F22" s="67">
        <v>18</v>
      </c>
      <c r="G22" s="67">
        <v>10035</v>
      </c>
      <c r="H22" s="67">
        <v>10079</v>
      </c>
      <c r="I22" s="67">
        <v>268</v>
      </c>
      <c r="J22" s="67">
        <v>337</v>
      </c>
      <c r="K22" s="67">
        <v>3987</v>
      </c>
      <c r="L22" s="67">
        <v>4179</v>
      </c>
      <c r="M22" s="67">
        <v>194</v>
      </c>
      <c r="N22" s="67">
        <v>133</v>
      </c>
      <c r="O22" s="67">
        <v>68</v>
      </c>
      <c r="P22" s="67">
        <v>0</v>
      </c>
    </row>
    <row r="23" spans="1:17" ht="18" customHeight="1">
      <c r="A23" s="92"/>
      <c r="B23" s="92" t="s">
        <v>184</v>
      </c>
      <c r="C23" s="56" t="s">
        <v>185</v>
      </c>
      <c r="D23" s="56"/>
      <c r="E23" s="67">
        <v>100</v>
      </c>
      <c r="F23" s="67">
        <v>100</v>
      </c>
      <c r="G23" s="67">
        <v>20</v>
      </c>
      <c r="H23" s="67">
        <v>20</v>
      </c>
      <c r="I23" s="67">
        <v>50</v>
      </c>
      <c r="J23" s="67">
        <v>50</v>
      </c>
      <c r="K23" s="67">
        <v>10</v>
      </c>
      <c r="L23" s="67">
        <v>10</v>
      </c>
      <c r="M23" s="67">
        <v>100</v>
      </c>
      <c r="N23" s="67">
        <v>100</v>
      </c>
      <c r="O23" s="67">
        <v>100</v>
      </c>
      <c r="P23" s="67">
        <v>0</v>
      </c>
    </row>
    <row r="24" spans="1:17" ht="18" customHeight="1">
      <c r="A24" s="92"/>
      <c r="B24" s="92"/>
      <c r="C24" s="56" t="s">
        <v>186</v>
      </c>
      <c r="D24" s="56"/>
      <c r="E24" s="67">
        <v>84</v>
      </c>
      <c r="F24" s="67">
        <v>77</v>
      </c>
      <c r="G24" s="67">
        <v>1541</v>
      </c>
      <c r="H24" s="67">
        <v>1532</v>
      </c>
      <c r="I24" s="67">
        <v>27</v>
      </c>
      <c r="J24" s="67">
        <v>14</v>
      </c>
      <c r="K24" s="67">
        <v>10969</v>
      </c>
      <c r="L24" s="67">
        <v>10778</v>
      </c>
      <c r="M24" s="67">
        <v>2961</v>
      </c>
      <c r="N24" s="67">
        <v>2909</v>
      </c>
      <c r="O24" s="67">
        <v>-60</v>
      </c>
      <c r="P24" s="67">
        <v>0</v>
      </c>
    </row>
    <row r="25" spans="1:17" ht="18" customHeight="1">
      <c r="A25" s="92"/>
      <c r="B25" s="92"/>
      <c r="C25" s="56" t="s">
        <v>187</v>
      </c>
      <c r="D25" s="56"/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</row>
    <row r="26" spans="1:17" ht="18" customHeight="1">
      <c r="A26" s="92"/>
      <c r="B26" s="92"/>
      <c r="C26" s="56" t="s">
        <v>188</v>
      </c>
      <c r="D26" s="56"/>
      <c r="E26" s="67">
        <v>184</v>
      </c>
      <c r="F26" s="67">
        <v>177</v>
      </c>
      <c r="G26" s="67">
        <v>1561</v>
      </c>
      <c r="H26" s="67">
        <v>1552</v>
      </c>
      <c r="I26" s="67">
        <v>77</v>
      </c>
      <c r="J26" s="67">
        <v>64</v>
      </c>
      <c r="K26" s="67">
        <v>10979</v>
      </c>
      <c r="L26" s="67">
        <v>10788</v>
      </c>
      <c r="M26" s="67">
        <v>3061</v>
      </c>
      <c r="N26" s="67">
        <v>3009</v>
      </c>
      <c r="O26" s="67">
        <v>40</v>
      </c>
      <c r="P26" s="67">
        <v>0</v>
      </c>
    </row>
    <row r="27" spans="1:17" ht="18" customHeight="1">
      <c r="A27" s="92"/>
      <c r="B27" s="56" t="s">
        <v>189</v>
      </c>
      <c r="C27" s="56"/>
      <c r="D27" s="56"/>
      <c r="E27" s="67">
        <v>205</v>
      </c>
      <c r="F27" s="67">
        <v>195</v>
      </c>
      <c r="G27" s="67">
        <v>11596</v>
      </c>
      <c r="H27" s="67">
        <v>11631</v>
      </c>
      <c r="I27" s="67">
        <v>344</v>
      </c>
      <c r="J27" s="67">
        <v>401</v>
      </c>
      <c r="K27" s="67">
        <v>14967</v>
      </c>
      <c r="L27" s="67">
        <v>14967</v>
      </c>
      <c r="M27" s="67">
        <v>3254</v>
      </c>
      <c r="N27" s="67">
        <v>3142</v>
      </c>
      <c r="O27" s="67">
        <v>108</v>
      </c>
      <c r="P27" s="67">
        <v>0</v>
      </c>
    </row>
    <row r="28" spans="1:17" ht="18" customHeight="1">
      <c r="A28" s="92" t="s">
        <v>190</v>
      </c>
      <c r="B28" s="92" t="s">
        <v>191</v>
      </c>
      <c r="C28" s="56" t="s">
        <v>192</v>
      </c>
      <c r="D28" s="88" t="s">
        <v>36</v>
      </c>
      <c r="E28" s="67">
        <v>90</v>
      </c>
      <c r="F28" s="67">
        <v>81</v>
      </c>
      <c r="G28" s="67">
        <v>1448</v>
      </c>
      <c r="H28" s="67">
        <v>1264</v>
      </c>
      <c r="I28" s="67">
        <v>357</v>
      </c>
      <c r="J28" s="67">
        <v>362</v>
      </c>
      <c r="K28" s="67">
        <v>4518</v>
      </c>
      <c r="L28" s="67">
        <v>4824</v>
      </c>
      <c r="M28" s="67">
        <v>975</v>
      </c>
      <c r="N28" s="67">
        <v>997</v>
      </c>
      <c r="O28" s="67">
        <v>0</v>
      </c>
      <c r="P28" s="67">
        <v>0</v>
      </c>
    </row>
    <row r="29" spans="1:17" ht="18" customHeight="1">
      <c r="A29" s="92"/>
      <c r="B29" s="92"/>
      <c r="C29" s="56" t="s">
        <v>193</v>
      </c>
      <c r="D29" s="88" t="s">
        <v>37</v>
      </c>
      <c r="E29" s="67">
        <v>47</v>
      </c>
      <c r="F29" s="67">
        <v>42</v>
      </c>
      <c r="G29" s="67">
        <v>1429</v>
      </c>
      <c r="H29" s="67">
        <v>1246</v>
      </c>
      <c r="I29" s="67">
        <v>314</v>
      </c>
      <c r="J29" s="67">
        <v>324</v>
      </c>
      <c r="K29" s="67">
        <v>4247</v>
      </c>
      <c r="L29" s="67">
        <v>4587</v>
      </c>
      <c r="M29" s="67">
        <v>472</v>
      </c>
      <c r="N29" s="67">
        <v>494</v>
      </c>
      <c r="O29" s="67">
        <v>0</v>
      </c>
      <c r="P29" s="67">
        <v>0</v>
      </c>
    </row>
    <row r="30" spans="1:17" ht="18" customHeight="1">
      <c r="A30" s="92"/>
      <c r="B30" s="92"/>
      <c r="C30" s="56" t="s">
        <v>194</v>
      </c>
      <c r="D30" s="88" t="s">
        <v>195</v>
      </c>
      <c r="E30" s="67">
        <v>34</v>
      </c>
      <c r="F30" s="67">
        <v>33</v>
      </c>
      <c r="G30" s="67">
        <v>27</v>
      </c>
      <c r="H30" s="67">
        <v>26</v>
      </c>
      <c r="I30" s="67">
        <v>34</v>
      </c>
      <c r="J30" s="67">
        <v>25</v>
      </c>
      <c r="K30" s="67">
        <v>84</v>
      </c>
      <c r="L30" s="67">
        <v>78</v>
      </c>
      <c r="M30" s="67">
        <v>411</v>
      </c>
      <c r="N30" s="67">
        <v>393</v>
      </c>
      <c r="O30" s="67">
        <v>60</v>
      </c>
      <c r="P30" s="67">
        <v>0</v>
      </c>
    </row>
    <row r="31" spans="1:17" ht="18" customHeight="1">
      <c r="A31" s="92"/>
      <c r="B31" s="92"/>
      <c r="C31" s="30" t="s">
        <v>196</v>
      </c>
      <c r="D31" s="88" t="s">
        <v>197</v>
      </c>
      <c r="E31" s="67">
        <f t="shared" ref="E31:P31" si="0">E28-E29-E30</f>
        <v>9</v>
      </c>
      <c r="F31" s="67">
        <f t="shared" si="0"/>
        <v>6</v>
      </c>
      <c r="G31" s="67">
        <f t="shared" si="0"/>
        <v>-8</v>
      </c>
      <c r="H31" s="67">
        <f t="shared" si="0"/>
        <v>-8</v>
      </c>
      <c r="I31" s="67">
        <f t="shared" si="0"/>
        <v>9</v>
      </c>
      <c r="J31" s="67">
        <f t="shared" si="0"/>
        <v>13</v>
      </c>
      <c r="K31" s="67">
        <f t="shared" ref="K31" si="1">K28-K29-K30</f>
        <v>187</v>
      </c>
      <c r="L31" s="67">
        <f>L28-L29-L30</f>
        <v>159</v>
      </c>
      <c r="M31" s="67">
        <f t="shared" si="0"/>
        <v>92</v>
      </c>
      <c r="N31" s="67">
        <f t="shared" si="0"/>
        <v>110</v>
      </c>
      <c r="O31" s="67">
        <f t="shared" si="0"/>
        <v>-60</v>
      </c>
      <c r="P31" s="67">
        <f t="shared" si="0"/>
        <v>0</v>
      </c>
      <c r="Q31" s="7"/>
    </row>
    <row r="32" spans="1:17" ht="18" customHeight="1">
      <c r="A32" s="92"/>
      <c r="B32" s="92"/>
      <c r="C32" s="56" t="s">
        <v>198</v>
      </c>
      <c r="D32" s="88" t="s">
        <v>199</v>
      </c>
      <c r="E32" s="67">
        <v>0.05</v>
      </c>
      <c r="F32" s="67">
        <v>0.01</v>
      </c>
      <c r="G32" s="67">
        <v>18</v>
      </c>
      <c r="H32" s="67">
        <v>18</v>
      </c>
      <c r="I32" s="67">
        <v>3</v>
      </c>
      <c r="J32" s="67">
        <v>3</v>
      </c>
      <c r="K32" s="67">
        <v>19</v>
      </c>
      <c r="L32" s="67">
        <v>9</v>
      </c>
      <c r="M32" s="67">
        <v>8</v>
      </c>
      <c r="N32" s="67">
        <v>6</v>
      </c>
      <c r="O32" s="67">
        <v>0</v>
      </c>
      <c r="P32" s="67">
        <v>0</v>
      </c>
    </row>
    <row r="33" spans="1:16" ht="18" customHeight="1">
      <c r="A33" s="92"/>
      <c r="B33" s="92"/>
      <c r="C33" s="56" t="s">
        <v>200</v>
      </c>
      <c r="D33" s="88" t="s">
        <v>201</v>
      </c>
      <c r="E33" s="67">
        <v>0</v>
      </c>
      <c r="F33" s="67">
        <v>0</v>
      </c>
      <c r="G33" s="67">
        <v>1</v>
      </c>
      <c r="H33" s="67">
        <v>1</v>
      </c>
      <c r="I33" s="67">
        <v>1</v>
      </c>
      <c r="J33" s="67">
        <v>2</v>
      </c>
      <c r="K33" s="67">
        <v>14</v>
      </c>
      <c r="L33" s="67">
        <v>14</v>
      </c>
      <c r="M33" s="67">
        <v>4</v>
      </c>
      <c r="N33" s="67">
        <v>4</v>
      </c>
      <c r="O33" s="67">
        <v>7.0000000000000007E-2</v>
      </c>
      <c r="P33" s="67">
        <v>0</v>
      </c>
    </row>
    <row r="34" spans="1:16" ht="18" customHeight="1">
      <c r="A34" s="92"/>
      <c r="B34" s="92"/>
      <c r="C34" s="30" t="s">
        <v>202</v>
      </c>
      <c r="D34" s="88" t="s">
        <v>203</v>
      </c>
      <c r="E34" s="67">
        <f t="shared" ref="E34:P34" si="2">E31+E32-E33</f>
        <v>9.0500000000000007</v>
      </c>
      <c r="F34" s="67">
        <f t="shared" si="2"/>
        <v>6.01</v>
      </c>
      <c r="G34" s="67">
        <f t="shared" si="2"/>
        <v>9</v>
      </c>
      <c r="H34" s="67">
        <f t="shared" si="2"/>
        <v>9</v>
      </c>
      <c r="I34" s="67">
        <f t="shared" si="2"/>
        <v>11</v>
      </c>
      <c r="J34" s="67">
        <f t="shared" si="2"/>
        <v>14</v>
      </c>
      <c r="K34" s="67">
        <f t="shared" ref="K34" si="3">K31+K32-K33</f>
        <v>192</v>
      </c>
      <c r="L34" s="67">
        <f>L31+L32-L33</f>
        <v>154</v>
      </c>
      <c r="M34" s="67">
        <f t="shared" si="2"/>
        <v>96</v>
      </c>
      <c r="N34" s="67">
        <f t="shared" si="2"/>
        <v>112</v>
      </c>
      <c r="O34" s="67">
        <f t="shared" si="2"/>
        <v>-60.07</v>
      </c>
      <c r="P34" s="67">
        <f t="shared" si="2"/>
        <v>0</v>
      </c>
    </row>
    <row r="35" spans="1:16" ht="18" customHeight="1">
      <c r="A35" s="92"/>
      <c r="B35" s="92" t="s">
        <v>204</v>
      </c>
      <c r="C35" s="56" t="s">
        <v>205</v>
      </c>
      <c r="D35" s="88" t="s">
        <v>206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0.6</v>
      </c>
      <c r="N35" s="67">
        <v>0</v>
      </c>
      <c r="O35" s="67">
        <v>0</v>
      </c>
      <c r="P35" s="67">
        <v>0</v>
      </c>
    </row>
    <row r="36" spans="1:16" ht="18" customHeight="1">
      <c r="A36" s="92"/>
      <c r="B36" s="92"/>
      <c r="C36" s="56" t="s">
        <v>207</v>
      </c>
      <c r="D36" s="88" t="s">
        <v>208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1</v>
      </c>
      <c r="M36" s="67">
        <v>0.01</v>
      </c>
      <c r="N36" s="67">
        <v>0</v>
      </c>
      <c r="O36" s="67">
        <v>0</v>
      </c>
      <c r="P36" s="67">
        <v>0</v>
      </c>
    </row>
    <row r="37" spans="1:16" ht="18" customHeight="1">
      <c r="A37" s="92"/>
      <c r="B37" s="92"/>
      <c r="C37" s="56" t="s">
        <v>209</v>
      </c>
      <c r="D37" s="88" t="s">
        <v>210</v>
      </c>
      <c r="E37" s="67">
        <f t="shared" ref="E37:P37" si="4">E34+E35-E36</f>
        <v>9.0500000000000007</v>
      </c>
      <c r="F37" s="67">
        <f t="shared" si="4"/>
        <v>6.01</v>
      </c>
      <c r="G37" s="67">
        <f t="shared" si="4"/>
        <v>9</v>
      </c>
      <c r="H37" s="67">
        <f t="shared" si="4"/>
        <v>9</v>
      </c>
      <c r="I37" s="67">
        <f t="shared" si="4"/>
        <v>11</v>
      </c>
      <c r="J37" s="67">
        <f t="shared" si="4"/>
        <v>14</v>
      </c>
      <c r="K37" s="67">
        <f t="shared" ref="K37" si="5">K34+K35-K36</f>
        <v>192</v>
      </c>
      <c r="L37" s="67">
        <f>L34+L35-L36</f>
        <v>153</v>
      </c>
      <c r="M37" s="67">
        <f t="shared" si="4"/>
        <v>96.589999999999989</v>
      </c>
      <c r="N37" s="67">
        <f t="shared" si="4"/>
        <v>112</v>
      </c>
      <c r="O37" s="67">
        <f t="shared" si="4"/>
        <v>-60.07</v>
      </c>
      <c r="P37" s="67">
        <f t="shared" si="4"/>
        <v>0</v>
      </c>
    </row>
    <row r="38" spans="1:16" ht="18" customHeight="1">
      <c r="A38" s="92"/>
      <c r="B38" s="92"/>
      <c r="C38" s="56" t="s">
        <v>211</v>
      </c>
      <c r="D38" s="88" t="s">
        <v>212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</row>
    <row r="39" spans="1:16" ht="18" customHeight="1">
      <c r="A39" s="92"/>
      <c r="B39" s="92"/>
      <c r="C39" s="56" t="s">
        <v>213</v>
      </c>
      <c r="D39" s="88" t="s">
        <v>214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</row>
    <row r="40" spans="1:16" ht="18" customHeight="1">
      <c r="A40" s="92"/>
      <c r="B40" s="92"/>
      <c r="C40" s="56" t="s">
        <v>215</v>
      </c>
      <c r="D40" s="88" t="s">
        <v>216</v>
      </c>
      <c r="E40" s="67">
        <v>2</v>
      </c>
      <c r="F40" s="67">
        <v>1</v>
      </c>
      <c r="G40" s="67">
        <v>0</v>
      </c>
      <c r="H40" s="67">
        <v>0</v>
      </c>
      <c r="I40" s="67">
        <v>0.2</v>
      </c>
      <c r="J40" s="67">
        <v>0.2</v>
      </c>
      <c r="K40" s="67">
        <v>0</v>
      </c>
      <c r="L40" s="67">
        <v>0</v>
      </c>
      <c r="M40" s="67">
        <v>32</v>
      </c>
      <c r="N40" s="67">
        <v>35</v>
      </c>
      <c r="O40" s="67">
        <v>0</v>
      </c>
      <c r="P40" s="67">
        <v>0</v>
      </c>
    </row>
    <row r="41" spans="1:16" ht="18" customHeight="1">
      <c r="A41" s="92"/>
      <c r="B41" s="92"/>
      <c r="C41" s="30" t="s">
        <v>217</v>
      </c>
      <c r="D41" s="88" t="s">
        <v>218</v>
      </c>
      <c r="E41" s="67">
        <f t="shared" ref="E41:P41" si="6">E34+E35-E36-E40</f>
        <v>7.0500000000000007</v>
      </c>
      <c r="F41" s="67">
        <f t="shared" si="6"/>
        <v>5.01</v>
      </c>
      <c r="G41" s="67">
        <f t="shared" si="6"/>
        <v>9</v>
      </c>
      <c r="H41" s="67">
        <f t="shared" si="6"/>
        <v>9</v>
      </c>
      <c r="I41" s="67">
        <f t="shared" si="6"/>
        <v>10.8</v>
      </c>
      <c r="J41" s="67">
        <f>J34+J35-J36-J40</f>
        <v>13.8</v>
      </c>
      <c r="K41" s="67">
        <f t="shared" ref="K41:L41" si="7">K34+K35-K36-K40</f>
        <v>192</v>
      </c>
      <c r="L41" s="67">
        <f t="shared" si="7"/>
        <v>153</v>
      </c>
      <c r="M41" s="67">
        <f t="shared" si="6"/>
        <v>64.589999999999989</v>
      </c>
      <c r="N41" s="67">
        <f t="shared" si="6"/>
        <v>77</v>
      </c>
      <c r="O41" s="67">
        <f t="shared" si="6"/>
        <v>-60.07</v>
      </c>
      <c r="P41" s="67">
        <f t="shared" si="6"/>
        <v>0</v>
      </c>
    </row>
    <row r="42" spans="1:16" ht="18" customHeight="1">
      <c r="A42" s="92"/>
      <c r="B42" s="92"/>
      <c r="C42" s="107" t="s">
        <v>219</v>
      </c>
      <c r="D42" s="107"/>
      <c r="E42" s="67">
        <f t="shared" ref="E42:P42" si="8">E37+E38-E39-E40</f>
        <v>7.0500000000000007</v>
      </c>
      <c r="F42" s="67">
        <f t="shared" si="8"/>
        <v>5.01</v>
      </c>
      <c r="G42" s="67">
        <f t="shared" si="8"/>
        <v>9</v>
      </c>
      <c r="H42" s="67">
        <f t="shared" si="8"/>
        <v>9</v>
      </c>
      <c r="I42" s="67">
        <f t="shared" si="8"/>
        <v>10.8</v>
      </c>
      <c r="J42" s="67">
        <f>J37+J38-J39-J40</f>
        <v>13.8</v>
      </c>
      <c r="K42" s="67">
        <v>0</v>
      </c>
      <c r="L42" s="67">
        <v>0</v>
      </c>
      <c r="M42" s="67">
        <f t="shared" si="8"/>
        <v>64.589999999999989</v>
      </c>
      <c r="N42" s="67">
        <f t="shared" si="8"/>
        <v>77</v>
      </c>
      <c r="O42" s="67">
        <f t="shared" si="8"/>
        <v>-60.07</v>
      </c>
      <c r="P42" s="67">
        <f t="shared" si="8"/>
        <v>0</v>
      </c>
    </row>
    <row r="43" spans="1:16" ht="18" customHeight="1">
      <c r="A43" s="92"/>
      <c r="B43" s="92"/>
      <c r="C43" s="56" t="s">
        <v>220</v>
      </c>
      <c r="D43" s="88" t="s">
        <v>221</v>
      </c>
      <c r="E43" s="67">
        <v>37</v>
      </c>
      <c r="F43" s="67">
        <v>31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101</v>
      </c>
      <c r="N43" s="67">
        <v>102</v>
      </c>
      <c r="O43" s="67">
        <v>0</v>
      </c>
      <c r="P43" s="67">
        <v>0</v>
      </c>
    </row>
    <row r="44" spans="1:16" ht="18" customHeight="1">
      <c r="A44" s="92"/>
      <c r="B44" s="92"/>
      <c r="C44" s="30" t="s">
        <v>222</v>
      </c>
      <c r="D44" s="66" t="s">
        <v>223</v>
      </c>
      <c r="E44" s="67">
        <f t="shared" ref="E44:P44" si="9">E41+E43</f>
        <v>44.05</v>
      </c>
      <c r="F44" s="67">
        <f t="shared" si="9"/>
        <v>36.01</v>
      </c>
      <c r="G44" s="67">
        <f t="shared" si="9"/>
        <v>9</v>
      </c>
      <c r="H44" s="67">
        <f t="shared" si="9"/>
        <v>9</v>
      </c>
      <c r="I44" s="67">
        <f t="shared" si="9"/>
        <v>10.8</v>
      </c>
      <c r="J44" s="67">
        <f t="shared" si="9"/>
        <v>13.8</v>
      </c>
      <c r="K44" s="67">
        <f t="shared" ref="K44:L44" si="10">K41+K43</f>
        <v>192</v>
      </c>
      <c r="L44" s="67">
        <f t="shared" si="10"/>
        <v>153</v>
      </c>
      <c r="M44" s="67">
        <f t="shared" si="9"/>
        <v>165.58999999999997</v>
      </c>
      <c r="N44" s="67">
        <f t="shared" si="9"/>
        <v>179</v>
      </c>
      <c r="O44" s="67">
        <f t="shared" si="9"/>
        <v>-60.07</v>
      </c>
      <c r="P44" s="67">
        <f t="shared" si="9"/>
        <v>0</v>
      </c>
    </row>
    <row r="45" spans="1:16" ht="14.15" customHeight="1">
      <c r="A45" s="11" t="s">
        <v>224</v>
      </c>
    </row>
    <row r="46" spans="1:16" ht="14.15" customHeight="1">
      <c r="A46" s="11" t="s">
        <v>225</v>
      </c>
    </row>
    <row r="47" spans="1:16">
      <c r="A47" s="50"/>
    </row>
  </sheetData>
  <mergeCells count="16">
    <mergeCell ref="E6:F6"/>
    <mergeCell ref="G6:H6"/>
    <mergeCell ref="M6:N6"/>
    <mergeCell ref="O6:P6"/>
    <mergeCell ref="A8:A14"/>
    <mergeCell ref="B9:B14"/>
    <mergeCell ref="I6:J6"/>
    <mergeCell ref="K6:L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0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2025-07-07T01:40:40Z</cp:lastPrinted>
  <dcterms:created xsi:type="dcterms:W3CDTF">1999-07-06T05:17:05Z</dcterms:created>
  <dcterms:modified xsi:type="dcterms:W3CDTF">2025-09-18T01:44:29Z</dcterms:modified>
</cp:coreProperties>
</file>