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0102106\Desktop\都道府県及び指定都市の財政状況\"/>
    </mc:Choice>
  </mc:AlternateContent>
  <xr:revisionPtr revIDLastSave="0" documentId="13_ncr:1_{A21CFE64-6E0D-4EB4-98A0-5C2C8015AB1F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9" l="1"/>
  <c r="F39" i="9"/>
  <c r="F45" i="9" s="1"/>
  <c r="H24" i="9"/>
  <c r="H27" i="9" s="1"/>
  <c r="H16" i="9"/>
  <c r="H15" i="9"/>
  <c r="H14" i="9"/>
  <c r="F24" i="9"/>
  <c r="F27" i="9" s="1"/>
  <c r="F16" i="9"/>
  <c r="F15" i="9"/>
  <c r="F14" i="9"/>
  <c r="I19" i="8"/>
  <c r="I23" i="8" s="1"/>
  <c r="I22" i="8"/>
  <c r="I21" i="8"/>
  <c r="I20" i="8"/>
  <c r="F44" i="6"/>
  <c r="F39" i="6"/>
  <c r="F45" i="6" s="1"/>
  <c r="H24" i="6"/>
  <c r="H27" i="6" s="1"/>
  <c r="H16" i="6"/>
  <c r="H15" i="6"/>
  <c r="H14" i="6"/>
  <c r="F27" i="6"/>
  <c r="F24" i="6"/>
  <c r="F16" i="6"/>
  <c r="F15" i="6"/>
  <c r="F14" i="6"/>
  <c r="F40" i="2" l="1"/>
  <c r="F22" i="2"/>
  <c r="G44" i="9" l="1"/>
  <c r="G39" i="9"/>
  <c r="G45" i="9" s="1"/>
  <c r="I24" i="9"/>
  <c r="I27" i="9" s="1"/>
  <c r="I16" i="9"/>
  <c r="I15" i="9"/>
  <c r="I14" i="9"/>
  <c r="G27" i="9"/>
  <c r="G24" i="9"/>
  <c r="G16" i="9"/>
  <c r="G15" i="9"/>
  <c r="G14" i="9"/>
  <c r="E20" i="8"/>
  <c r="F20" i="8"/>
  <c r="G20" i="8"/>
  <c r="H20" i="8"/>
  <c r="E21" i="8"/>
  <c r="F21" i="8"/>
  <c r="G21" i="8"/>
  <c r="H21" i="8"/>
  <c r="E22" i="8"/>
  <c r="F22" i="8"/>
  <c r="G22" i="8"/>
  <c r="H22" i="8"/>
  <c r="E23" i="8"/>
  <c r="F23" i="8"/>
  <c r="G23" i="8"/>
  <c r="H23" i="8"/>
  <c r="H19" i="8"/>
  <c r="H40" i="7"/>
  <c r="H22" i="7"/>
  <c r="G44" i="6"/>
  <c r="G39" i="6"/>
  <c r="G45" i="6" s="1"/>
  <c r="I24" i="6"/>
  <c r="I27" i="6" s="1"/>
  <c r="I16" i="6"/>
  <c r="I15" i="6"/>
  <c r="I14" i="6"/>
  <c r="G24" i="6"/>
  <c r="G27" i="6" s="1"/>
  <c r="G16" i="6"/>
  <c r="G15" i="6"/>
  <c r="G14" i="6"/>
  <c r="H40" i="2"/>
  <c r="H22" i="2"/>
  <c r="I16" i="2" l="1"/>
  <c r="G9" i="7"/>
  <c r="G38" i="2"/>
  <c r="G20" i="2"/>
  <c r="I36" i="2"/>
  <c r="N31" i="10"/>
  <c r="N34" i="10" s="1"/>
  <c r="M31" i="10"/>
  <c r="M34" i="10" s="1"/>
  <c r="L31" i="10"/>
  <c r="L34" i="10" s="1"/>
  <c r="L41" i="10" s="1"/>
  <c r="L44" i="10" s="1"/>
  <c r="K31" i="10"/>
  <c r="K34" i="10" s="1"/>
  <c r="K41" i="10" s="1"/>
  <c r="K44" i="10" s="1"/>
  <c r="J31" i="10"/>
  <c r="J34" i="10" s="1"/>
  <c r="I31" i="10"/>
  <c r="I34" i="10" s="1"/>
  <c r="H31" i="10"/>
  <c r="H34" i="10" s="1"/>
  <c r="G31" i="10"/>
  <c r="G34" i="10" s="1"/>
  <c r="F31" i="10"/>
  <c r="F34" i="10" s="1"/>
  <c r="F37" i="10" s="1"/>
  <c r="F42" i="10" s="1"/>
  <c r="E31" i="10"/>
  <c r="E34" i="10" s="1"/>
  <c r="E37" i="10" s="1"/>
  <c r="E42" i="10" s="1"/>
  <c r="O44" i="9"/>
  <c r="N44" i="9"/>
  <c r="M44" i="9"/>
  <c r="L44" i="9"/>
  <c r="K44" i="9"/>
  <c r="J44" i="9"/>
  <c r="I44" i="9"/>
  <c r="H44" i="9"/>
  <c r="O39" i="9"/>
  <c r="N39" i="9"/>
  <c r="M39" i="9"/>
  <c r="L39" i="9"/>
  <c r="K39" i="9"/>
  <c r="J39" i="9"/>
  <c r="I39" i="9"/>
  <c r="H39" i="9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O16" i="9"/>
  <c r="N16" i="9"/>
  <c r="M16" i="9"/>
  <c r="L16" i="9"/>
  <c r="K16" i="9"/>
  <c r="J16" i="9"/>
  <c r="O15" i="9"/>
  <c r="N15" i="9"/>
  <c r="M15" i="9"/>
  <c r="L15" i="9"/>
  <c r="K15" i="9"/>
  <c r="J15" i="9"/>
  <c r="O14" i="9"/>
  <c r="N14" i="9"/>
  <c r="M14" i="9"/>
  <c r="L14" i="9"/>
  <c r="K14" i="9"/>
  <c r="J14" i="9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O39" i="6"/>
  <c r="O45" i="6" s="1"/>
  <c r="N39" i="6"/>
  <c r="M39" i="6"/>
  <c r="L39" i="6"/>
  <c r="K39" i="6"/>
  <c r="J39" i="6"/>
  <c r="I39" i="6"/>
  <c r="H39" i="6"/>
  <c r="H45" i="6" s="1"/>
  <c r="O24" i="6"/>
  <c r="O27" i="6" s="1"/>
  <c r="N24" i="6"/>
  <c r="N27" i="6" s="1"/>
  <c r="M24" i="6"/>
  <c r="M27" i="6" s="1"/>
  <c r="L24" i="6"/>
  <c r="L27" i="6" s="1"/>
  <c r="K24" i="6"/>
  <c r="K27" i="6" s="1"/>
  <c r="J24" i="6"/>
  <c r="J27" i="6" s="1"/>
  <c r="O16" i="6"/>
  <c r="N16" i="6"/>
  <c r="M16" i="6"/>
  <c r="L16" i="6"/>
  <c r="K16" i="6"/>
  <c r="J16" i="6"/>
  <c r="O15" i="6"/>
  <c r="N15" i="6"/>
  <c r="M15" i="6"/>
  <c r="L15" i="6"/>
  <c r="K15" i="6"/>
  <c r="J15" i="6"/>
  <c r="O14" i="6"/>
  <c r="N14" i="6"/>
  <c r="M14" i="6"/>
  <c r="L14" i="6"/>
  <c r="K14" i="6"/>
  <c r="J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K45" i="9" l="1"/>
  <c r="I45" i="9"/>
  <c r="M45" i="9"/>
  <c r="L45" i="6"/>
  <c r="G31" i="2"/>
  <c r="G34" i="2"/>
  <c r="O45" i="9"/>
  <c r="G40" i="2"/>
  <c r="G21" i="2"/>
  <c r="N45" i="6"/>
  <c r="I40" i="7"/>
  <c r="K37" i="10"/>
  <c r="K42" i="10" s="1"/>
  <c r="G13" i="2"/>
  <c r="I45" i="6"/>
  <c r="J45" i="9"/>
  <c r="K45" i="6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H41" i="10"/>
  <c r="H44" i="10" s="1"/>
  <c r="H37" i="10"/>
  <c r="H42" i="10" s="1"/>
  <c r="I37" i="10"/>
  <c r="I42" i="10" s="1"/>
  <c r="I41" i="10"/>
  <c r="I44" i="10" s="1"/>
  <c r="L37" i="10"/>
  <c r="L42" i="10" s="1"/>
  <c r="G9" i="2"/>
  <c r="I22" i="2"/>
  <c r="G22" i="2"/>
  <c r="G10" i="2"/>
  <c r="L45" i="9"/>
  <c r="G16" i="2"/>
  <c r="G14" i="2"/>
  <c r="F41" i="10"/>
  <c r="F44" i="10" s="1"/>
  <c r="J45" i="6"/>
  <c r="M45" i="6"/>
  <c r="G19" i="2"/>
  <c r="G37" i="10"/>
  <c r="G42" i="10" s="1"/>
  <c r="G41" i="10"/>
  <c r="G44" i="10" s="1"/>
  <c r="M37" i="10"/>
  <c r="M42" i="10" s="1"/>
  <c r="M41" i="10"/>
  <c r="M44" i="10" s="1"/>
  <c r="N41" i="10"/>
  <c r="N44" i="10" s="1"/>
  <c r="N37" i="10"/>
  <c r="N42" i="10" s="1"/>
  <c r="J41" i="10"/>
  <c r="J44" i="10" s="1"/>
  <c r="J37" i="10"/>
  <c r="J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sharedStrings.xml><?xml version="1.0" encoding="utf-8"?>
<sst xmlns="http://schemas.openxmlformats.org/spreadsheetml/2006/main" count="422" uniqueCount="252">
  <si>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</si>
  <si>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</si>
  <si>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</si>
  <si>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</si>
  <si>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</si>
  <si>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</si>
  <si>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</si>
  <si>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</si>
  <si>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</si>
  <si>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</si>
  <si>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</si>
  <si>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</si>
  <si>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</si>
  <si>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</si>
  <si>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</si>
  <si>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</si>
  <si>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</si>
  <si>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</si>
  <si>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</si>
  <si>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</si>
  <si>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</si>
  <si>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</si>
  <si>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</si>
  <si>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</si>
  <si>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</si>
  <si>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</si>
  <si>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</si>
  <si>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</si>
  <si>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</si>
  <si>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</si>
  <si>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</si>
  <si>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</si>
  <si>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</si>
  <si>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</si>
  <si>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</si>
  <si>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</si>
  <si>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</si>
  <si>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</si>
  <si>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</si>
  <si>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</si>
  <si>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</si>
  <si>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</si>
  <si>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</si>
  <si>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</si>
  <si>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</si>
  <si>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</si>
  <si>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</si>
  <si>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</si>
  <si>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</si>
  <si>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</si>
  <si>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</si>
  <si>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</si>
  <si>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</si>
  <si>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</si>
  <si>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</si>
  <si>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</si>
  <si>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</si>
  <si>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</si>
  <si>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</si>
  <si>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</si>
  <si>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</si>
  <si>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</si>
  <si>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</si>
  <si>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</si>
  <si>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</si>
  <si>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</si>
  <si>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</si>
  <si>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</si>
  <si>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</si>
  <si>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</si>
  <si>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</si>
  <si>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</si>
  <si>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</si>
  <si>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</si>
  <si>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</si>
  <si>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</si>
  <si>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</si>
  <si>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</si>
  <si>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</si>
  <si>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</si>
  <si>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</si>
  <si>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</si>
  <si>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</si>
  <si>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</si>
  <si>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</si>
  <si>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</si>
  <si>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</si>
  <si>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</si>
  <si>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</si>
  <si>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</si>
  <si>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</si>
  <si>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</si>
  <si>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</si>
  <si>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</si>
  <si>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</si>
  <si>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</si>
  <si>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</si>
  <si>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</si>
  <si>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</si>
  <si>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</si>
  <si>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</si>
  <si>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</si>
  <si>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</si>
  <si>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</si>
  <si>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</si>
  <si>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</si>
  <si>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</si>
  <si>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</si>
  <si>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</si>
  <si>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</si>
  <si>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</si>
  <si>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</si>
  <si>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</si>
  <si>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</si>
  <si>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</si>
  <si>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</si>
  <si>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</si>
  <si>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</si>
  <si>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</si>
  <si>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</si>
  <si>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</si>
  <si>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</si>
  <si>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</si>
  <si>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</si>
  <si>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</si>
  <si>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</si>
  <si>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</si>
  <si>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</si>
  <si>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</si>
  <si>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</si>
  <si>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</si>
  <si>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</si>
  <si>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</si>
  <si>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</si>
  <si>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</si>
  <si>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</si>
  <si>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</si>
  <si>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</si>
  <si>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</si>
  <si>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</si>
  <si>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</si>
  <si>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</si>
  <si>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</si>
  <si>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</si>
  <si>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</si>
  <si>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</si>
  <si>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</si>
  <si>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</si>
  <si>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</si>
  <si>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</si>
  <si>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</si>
  <si>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</si>
  <si>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</si>
  <si>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</si>
  <si>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</si>
  <si>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</si>
  <si>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</si>
  <si>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</si>
  <si>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</si>
  <si>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</si>
  <si>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</si>
  <si>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</si>
  <si>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</si>
  <si>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</si>
  <si>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</si>
  <si>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</si>
  <si>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</si>
  <si>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</si>
  <si>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</si>
  <si>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</si>
  <si>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</si>
  <si>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</si>
  <si>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</si>
  <si>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</si>
  <si>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</si>
  <si>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</si>
  <si>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</si>
  <si>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</si>
  <si>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</si>
  <si>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</si>
  <si>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</si>
  <si>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</si>
  <si>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</si>
  <si>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</si>
  <si>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</si>
  <si>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</si>
  <si>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</si>
  <si>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</si>
  <si>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</si>
  <si>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</si>
  <si>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</si>
  <si>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</si>
  <si>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</si>
  <si>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</si>
  <si>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</si>
  <si>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</si>
  <si>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</si>
  <si>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</si>
  <si>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</si>
  <si>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</si>
  <si>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</si>
  <si>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</si>
  <si>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</si>
  <si>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</si>
  <si>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</si>
  <si>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</si>
  <si>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</si>
  <si>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</si>
  <si>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</si>
  <si>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</si>
  <si>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</si>
  <si>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</si>
  <si>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</si>
  <si>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</si>
  <si>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</si>
  <si>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</si>
  <si>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</si>
  <si>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</si>
  <si>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</si>
  <si>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</si>
  <si>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</si>
  <si>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</si>
  <si>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</si>
  <si>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</si>
  <si>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</si>
  <si>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</si>
  <si>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</si>
  <si>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</si>
  <si>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</si>
  <si>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</si>
  <si>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</si>
  <si>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</si>
  <si>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</si>
  <si>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</si>
  <si>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</si>
  <si>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</si>
  <si>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</si>
  <si>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</si>
  <si>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</si>
  <si>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</si>
  <si>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</si>
  <si>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</si>
  <si>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</si>
  <si>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</si>
  <si>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相模原市</t>
    <rPh sb="0" eb="4">
      <t>サガミハラシ</t>
    </rPh>
    <phoneticPr fontId="7"/>
  </si>
  <si>
    <t>下水道事業会計</t>
    <rPh sb="0" eb="3">
      <t>ゲスイドウ</t>
    </rPh>
    <rPh sb="3" eb="5">
      <t>ジギョウ</t>
    </rPh>
    <rPh sb="5" eb="7">
      <t>カイケイ</t>
    </rPh>
    <phoneticPr fontId="7"/>
  </si>
  <si>
    <t>簡易水道事業会計</t>
    <rPh sb="0" eb="2">
      <t>カンイ</t>
    </rPh>
    <rPh sb="2" eb="4">
      <t>スイドウ</t>
    </rPh>
    <rPh sb="4" eb="6">
      <t>ジギョウ</t>
    </rPh>
    <rPh sb="6" eb="8">
      <t>カイケイ</t>
    </rPh>
    <phoneticPr fontId="7"/>
  </si>
  <si>
    <t>自動車駐車場事業会計</t>
    <rPh sb="0" eb="3">
      <t>ジドウシャ</t>
    </rPh>
    <rPh sb="3" eb="6">
      <t>チュウシャジョウ</t>
    </rPh>
    <rPh sb="6" eb="8">
      <t>ジギョウ</t>
    </rPh>
    <rPh sb="8" eb="10">
      <t>カイケイ</t>
    </rPh>
    <phoneticPr fontId="7"/>
  </si>
  <si>
    <t>-</t>
  </si>
  <si>
    <t>相模原市</t>
    <rPh sb="0" eb="4">
      <t>サガミハラシ</t>
    </rPh>
    <phoneticPr fontId="15"/>
  </si>
  <si>
    <t>下水道事業会計</t>
  </si>
  <si>
    <t>簡易水道事業会計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</si>
</sst>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08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0" fontId="18" fillId="0" borderId="4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41" fontId="18" fillId="0" borderId="4" xfId="0" applyNumberFormat="1" applyFont="1" applyBorder="1" applyAlignment="1">
      <alignment horizontal="distributed" vertical="center" justifyLastLine="1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954740</xdr:colOff>
      <xdr:row>0</xdr:row>
      <xdr:rowOff>287991</xdr:rowOff>
    </xdr:from>
    <xdr:to>
      <xdr:col>7</xdr:col>
      <xdr:colOff>627529</xdr:colOff>
      <xdr:row>3</xdr:row>
      <xdr:rowOff>89647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10CE65-9C93-4992-8333-D45530A48ADC}"/>
            </a:ext>
          </a:extLst>
        </xdr:cNvPr>
        <xdr:cNvSpPr txBox="1"/>
      </xdr:nvSpPr>
      <xdr:spPr>
        <a:xfrm>
          <a:off x="5627593" y="287991"/>
          <a:ext cx="1600201" cy="58606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sqref="A1:D1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9" width="10.625" style="1" customWidth="1"/>
    <col min="10" max="12" width="9" style="1"/>
    <col min="13" max="13" width="9.875" style="1" customWidth="1"/>
    <col min="14" max="16384" width="9" style="1"/>
  </cols>
  <sheetData>
    <row r="1" spans="1:9" ht="33.950000000000003" customHeight="1">
      <c r="A1" s="91" t="s">
        <v>0</v>
      </c>
      <c r="B1" s="91"/>
      <c r="C1" s="91"/>
      <c r="D1" s="91"/>
      <c r="E1" s="88" t="s">
        <v>244</v>
      </c>
      <c r="F1" s="2"/>
    </row>
    <row r="3" spans="1:9" ht="14.25">
      <c r="A3" s="10" t="s">
        <v>103</v>
      </c>
    </row>
    <row r="5" spans="1:9">
      <c r="A5" s="9" t="s">
        <v>233</v>
      </c>
    </row>
    <row r="6" spans="1:9" ht="14.25">
      <c r="A6" s="3"/>
      <c r="G6" s="93" t="s">
        <v>104</v>
      </c>
      <c r="H6" s="94"/>
      <c r="I6" s="94"/>
    </row>
    <row r="7" spans="1:9" ht="27" customHeight="1">
      <c r="A7" s="8"/>
      <c r="B7" s="4"/>
      <c r="C7" s="4"/>
      <c r="D7" s="4"/>
      <c r="E7" s="57"/>
      <c r="F7" s="49" t="s">
        <v>234</v>
      </c>
      <c r="G7" s="49"/>
      <c r="H7" s="49" t="s">
        <v>231</v>
      </c>
      <c r="I7" s="50" t="s">
        <v>20</v>
      </c>
    </row>
    <row r="8" spans="1:9" ht="17.100000000000001" customHeight="1">
      <c r="A8" s="5"/>
      <c r="B8" s="6"/>
      <c r="C8" s="6"/>
      <c r="D8" s="6"/>
      <c r="E8" s="58"/>
      <c r="F8" s="51" t="s">
        <v>101</v>
      </c>
      <c r="G8" s="51" t="s">
        <v>1</v>
      </c>
      <c r="H8" s="51" t="s">
        <v>228</v>
      </c>
      <c r="I8" s="52"/>
    </row>
    <row r="9" spans="1:9" ht="18" customHeight="1">
      <c r="A9" s="92" t="s">
        <v>79</v>
      </c>
      <c r="B9" s="92" t="s">
        <v>80</v>
      </c>
      <c r="C9" s="59" t="s">
        <v>2</v>
      </c>
      <c r="D9" s="53"/>
      <c r="E9" s="53"/>
      <c r="F9" s="54">
        <v>143800</v>
      </c>
      <c r="G9" s="55">
        <f t="shared" ref="G9:G22" si="0">F9/$F$22*100</f>
        <v>37.537949091440673</v>
      </c>
      <c r="H9" s="54">
        <v>134200</v>
      </c>
      <c r="I9" s="55">
        <f t="shared" ref="I9:I21" si="1">(F9/H9-1)*100</f>
        <v>7.1535022354694444</v>
      </c>
    </row>
    <row r="10" spans="1:9" ht="18" customHeight="1">
      <c r="A10" s="92"/>
      <c r="B10" s="92"/>
      <c r="C10" s="61"/>
      <c r="D10" s="59" t="s">
        <v>21</v>
      </c>
      <c r="E10" s="53"/>
      <c r="F10" s="54">
        <v>72436</v>
      </c>
      <c r="G10" s="55">
        <f t="shared" si="0"/>
        <v>18.908893465838638</v>
      </c>
      <c r="H10" s="54">
        <v>65690</v>
      </c>
      <c r="I10" s="55">
        <f t="shared" si="1"/>
        <v>10.269447404475574</v>
      </c>
    </row>
    <row r="11" spans="1:9" ht="18" customHeight="1">
      <c r="A11" s="92"/>
      <c r="B11" s="92"/>
      <c r="C11" s="48"/>
      <c r="D11" s="48"/>
      <c r="E11" s="28" t="s">
        <v>22</v>
      </c>
      <c r="F11" s="54">
        <v>64425</v>
      </c>
      <c r="G11" s="55">
        <f t="shared" si="0"/>
        <v>16.817679904145098</v>
      </c>
      <c r="H11" s="54">
        <v>57952</v>
      </c>
      <c r="I11" s="55">
        <f t="shared" si="1"/>
        <v>11.169588625069027</v>
      </c>
    </row>
    <row r="12" spans="1:9" ht="18" customHeight="1">
      <c r="A12" s="92"/>
      <c r="B12" s="92"/>
      <c r="C12" s="48"/>
      <c r="D12" s="27"/>
      <c r="E12" s="28" t="s">
        <v>23</v>
      </c>
      <c r="F12" s="54">
        <v>4355</v>
      </c>
      <c r="G12" s="55">
        <f>F12/$F$22*100</f>
        <v>1.1368412259612246</v>
      </c>
      <c r="H12" s="54">
        <v>4143</v>
      </c>
      <c r="I12" s="55">
        <f t="shared" si="1"/>
        <v>5.1170649287955561</v>
      </c>
    </row>
    <row r="13" spans="1:9" ht="18" customHeight="1">
      <c r="A13" s="92"/>
      <c r="B13" s="92"/>
      <c r="C13" s="60"/>
      <c r="D13" s="53" t="s">
        <v>24</v>
      </c>
      <c r="E13" s="53"/>
      <c r="F13" s="54">
        <v>51744</v>
      </c>
      <c r="G13" s="55">
        <f t="shared" si="0"/>
        <v>13.507396646644686</v>
      </c>
      <c r="H13" s="54">
        <v>49141</v>
      </c>
      <c r="I13" s="55">
        <f t="shared" si="1"/>
        <v>5.2970025030015577</v>
      </c>
    </row>
    <row r="14" spans="1:9" ht="18" customHeight="1">
      <c r="A14" s="92"/>
      <c r="B14" s="92"/>
      <c r="C14" s="53" t="s">
        <v>3</v>
      </c>
      <c r="D14" s="53"/>
      <c r="E14" s="53"/>
      <c r="F14" s="54">
        <v>1720</v>
      </c>
      <c r="G14" s="55">
        <f t="shared" si="0"/>
        <v>0.44899354963336541</v>
      </c>
      <c r="H14" s="54">
        <v>1720</v>
      </c>
      <c r="I14" s="55">
        <f t="shared" si="1"/>
        <v>0</v>
      </c>
    </row>
    <row r="15" spans="1:9" ht="18" customHeight="1">
      <c r="A15" s="92"/>
      <c r="B15" s="92"/>
      <c r="C15" s="53" t="s">
        <v>4</v>
      </c>
      <c r="D15" s="53"/>
      <c r="E15" s="53"/>
      <c r="F15" s="54">
        <v>29200</v>
      </c>
      <c r="G15" s="55">
        <f t="shared" si="0"/>
        <v>7.6224486333106229</v>
      </c>
      <c r="H15" s="54">
        <v>26600</v>
      </c>
      <c r="I15" s="55">
        <f t="shared" si="1"/>
        <v>9.7744360902255689</v>
      </c>
    </row>
    <row r="16" spans="1:9" ht="18" customHeight="1">
      <c r="A16" s="92"/>
      <c r="B16" s="92"/>
      <c r="C16" s="53" t="s">
        <v>25</v>
      </c>
      <c r="D16" s="53"/>
      <c r="E16" s="53"/>
      <c r="F16" s="54">
        <v>5076</v>
      </c>
      <c r="G16" s="55">
        <f t="shared" si="0"/>
        <v>1.3250530569412575</v>
      </c>
      <c r="H16" s="54">
        <v>4997</v>
      </c>
      <c r="I16" s="55">
        <f>(F16/H16-1)*100</f>
        <v>1.5809485691414826</v>
      </c>
    </row>
    <row r="17" spans="1:9" ht="18" customHeight="1">
      <c r="A17" s="92"/>
      <c r="B17" s="92"/>
      <c r="C17" s="53" t="s">
        <v>5</v>
      </c>
      <c r="D17" s="53"/>
      <c r="E17" s="53"/>
      <c r="F17" s="54">
        <v>84789</v>
      </c>
      <c r="G17" s="55">
        <f t="shared" si="0"/>
        <v>22.133554697595013</v>
      </c>
      <c r="H17" s="54">
        <v>72643</v>
      </c>
      <c r="I17" s="55">
        <f t="shared" si="1"/>
        <v>16.720124444199726</v>
      </c>
    </row>
    <row r="18" spans="1:9" ht="18" customHeight="1">
      <c r="A18" s="92"/>
      <c r="B18" s="92"/>
      <c r="C18" s="53" t="s">
        <v>26</v>
      </c>
      <c r="D18" s="53"/>
      <c r="E18" s="53"/>
      <c r="F18" s="54">
        <v>25201</v>
      </c>
      <c r="G18" s="55">
        <f t="shared" si="0"/>
        <v>6.5785386304130489</v>
      </c>
      <c r="H18" s="54">
        <v>20609</v>
      </c>
      <c r="I18" s="55">
        <f t="shared" si="1"/>
        <v>22.281527487990683</v>
      </c>
    </row>
    <row r="19" spans="1:9" ht="18" customHeight="1">
      <c r="A19" s="92"/>
      <c r="B19" s="92"/>
      <c r="C19" s="53" t="s">
        <v>27</v>
      </c>
      <c r="D19" s="53"/>
      <c r="E19" s="53"/>
      <c r="F19" s="54">
        <v>375</v>
      </c>
      <c r="G19" s="55">
        <f t="shared" si="0"/>
        <v>9.7891035530530246E-2</v>
      </c>
      <c r="H19" s="54">
        <v>173</v>
      </c>
      <c r="I19" s="55">
        <f t="shared" si="1"/>
        <v>116.76300578034682</v>
      </c>
    </row>
    <row r="20" spans="1:9" ht="18" customHeight="1">
      <c r="A20" s="92"/>
      <c r="B20" s="92"/>
      <c r="C20" s="53" t="s">
        <v>6</v>
      </c>
      <c r="D20" s="53"/>
      <c r="E20" s="53"/>
      <c r="F20" s="54">
        <v>33897</v>
      </c>
      <c r="G20" s="55">
        <f t="shared" si="0"/>
        <v>8.8485664836756897</v>
      </c>
      <c r="H20" s="54">
        <v>26228</v>
      </c>
      <c r="I20" s="55">
        <f t="shared" si="1"/>
        <v>29.239743785267656</v>
      </c>
    </row>
    <row r="21" spans="1:9" ht="18" customHeight="1">
      <c r="A21" s="92"/>
      <c r="B21" s="92"/>
      <c r="C21" s="53" t="s">
        <v>7</v>
      </c>
      <c r="D21" s="53"/>
      <c r="E21" s="53"/>
      <c r="F21" s="54">
        <v>59021</v>
      </c>
      <c r="G21" s="55">
        <f t="shared" si="0"/>
        <v>15.407004821459802</v>
      </c>
      <c r="H21" s="54">
        <v>59892</v>
      </c>
      <c r="I21" s="55">
        <f t="shared" si="1"/>
        <v>-1.4542843785480541</v>
      </c>
    </row>
    <row r="22" spans="1:9" ht="18" customHeight="1">
      <c r="A22" s="92"/>
      <c r="B22" s="92"/>
      <c r="C22" s="53" t="s">
        <v>8</v>
      </c>
      <c r="D22" s="53"/>
      <c r="E22" s="53"/>
      <c r="F22" s="54">
        <f>SUM(F9,F14:F21)</f>
        <v>383079</v>
      </c>
      <c r="G22" s="55">
        <f t="shared" si="0"/>
        <v>100</v>
      </c>
      <c r="H22" s="54">
        <f>SUM(H9,H14:H21)</f>
        <v>347062</v>
      </c>
      <c r="I22" s="55">
        <f t="shared" ref="I22:I40" si="2">(F22/H22-1)*100</f>
        <v>10.377684678818188</v>
      </c>
    </row>
    <row r="23" spans="1:9" ht="18" customHeight="1">
      <c r="A23" s="92"/>
      <c r="B23" s="92" t="s">
        <v>81</v>
      </c>
      <c r="C23" s="62" t="s">
        <v>9</v>
      </c>
      <c r="D23" s="28"/>
      <c r="E23" s="28"/>
      <c r="F23" s="54">
        <v>220839</v>
      </c>
      <c r="G23" s="55">
        <f t="shared" ref="G23:G37" si="3">F23/$F$40*100</f>
        <v>57.648422388071388</v>
      </c>
      <c r="H23" s="54">
        <v>213250</v>
      </c>
      <c r="I23" s="55">
        <f t="shared" si="2"/>
        <v>3.5587338804220492</v>
      </c>
    </row>
    <row r="24" spans="1:9" ht="18" customHeight="1">
      <c r="A24" s="92"/>
      <c r="B24" s="92"/>
      <c r="C24" s="61"/>
      <c r="D24" s="28" t="s">
        <v>10</v>
      </c>
      <c r="E24" s="28"/>
      <c r="F24" s="54">
        <v>81330</v>
      </c>
      <c r="G24" s="55">
        <f t="shared" si="3"/>
        <v>21.230607785861402</v>
      </c>
      <c r="H24" s="54">
        <v>80086</v>
      </c>
      <c r="I24" s="55">
        <f t="shared" si="2"/>
        <v>1.5533301700671798</v>
      </c>
    </row>
    <row r="25" spans="1:9" ht="18" customHeight="1">
      <c r="A25" s="92"/>
      <c r="B25" s="92"/>
      <c r="C25" s="61"/>
      <c r="D25" s="28" t="s">
        <v>28</v>
      </c>
      <c r="E25" s="28"/>
      <c r="F25" s="54">
        <v>115987</v>
      </c>
      <c r="G25" s="55">
        <f t="shared" si="3"/>
        <v>30.277566768212299</v>
      </c>
      <c r="H25" s="54">
        <v>107068</v>
      </c>
      <c r="I25" s="55">
        <f t="shared" si="2"/>
        <v>8.3302200470728884</v>
      </c>
    </row>
    <row r="26" spans="1:9" ht="18" customHeight="1">
      <c r="A26" s="92"/>
      <c r="B26" s="92"/>
      <c r="C26" s="60"/>
      <c r="D26" s="28" t="s">
        <v>11</v>
      </c>
      <c r="E26" s="28"/>
      <c r="F26" s="54">
        <v>23522</v>
      </c>
      <c r="G26" s="55">
        <f t="shared" si="3"/>
        <v>6.1402478339976874</v>
      </c>
      <c r="H26" s="54">
        <v>26096</v>
      </c>
      <c r="I26" s="55">
        <f t="shared" si="2"/>
        <v>-9.8635806253832055</v>
      </c>
    </row>
    <row r="27" spans="1:9" ht="18" customHeight="1">
      <c r="A27" s="92"/>
      <c r="B27" s="92"/>
      <c r="C27" s="62" t="s">
        <v>12</v>
      </c>
      <c r="D27" s="28"/>
      <c r="E27" s="28"/>
      <c r="F27" s="54">
        <v>115663</v>
      </c>
      <c r="G27" s="55">
        <f t="shared" si="3"/>
        <v>30.192988913513926</v>
      </c>
      <c r="H27" s="54">
        <v>102669</v>
      </c>
      <c r="I27" s="55">
        <f t="shared" si="2"/>
        <v>12.65620586545111</v>
      </c>
    </row>
    <row r="28" spans="1:9" ht="18" customHeight="1">
      <c r="A28" s="92"/>
      <c r="B28" s="92"/>
      <c r="C28" s="61"/>
      <c r="D28" s="28" t="s">
        <v>13</v>
      </c>
      <c r="E28" s="28"/>
      <c r="F28" s="54">
        <v>56853</v>
      </c>
      <c r="G28" s="55">
        <f t="shared" si="3"/>
        <v>14.841064114712632</v>
      </c>
      <c r="H28" s="54">
        <v>50694</v>
      </c>
      <c r="I28" s="55">
        <f t="shared" si="2"/>
        <v>12.149366788969118</v>
      </c>
    </row>
    <row r="29" spans="1:9" ht="18" customHeight="1">
      <c r="A29" s="92"/>
      <c r="B29" s="92"/>
      <c r="C29" s="61"/>
      <c r="D29" s="28" t="s">
        <v>29</v>
      </c>
      <c r="E29" s="28"/>
      <c r="F29" s="54">
        <v>4695</v>
      </c>
      <c r="G29" s="55">
        <f t="shared" si="3"/>
        <v>1.2255957648422389</v>
      </c>
      <c r="H29" s="54">
        <v>4693</v>
      </c>
      <c r="I29" s="55">
        <f t="shared" si="2"/>
        <v>4.2616663115269127E-2</v>
      </c>
    </row>
    <row r="30" spans="1:9" ht="18" customHeight="1">
      <c r="A30" s="92"/>
      <c r="B30" s="92"/>
      <c r="C30" s="61"/>
      <c r="D30" s="28" t="s">
        <v>30</v>
      </c>
      <c r="E30" s="28"/>
      <c r="F30" s="54">
        <v>18381</v>
      </c>
      <c r="G30" s="55">
        <f t="shared" si="3"/>
        <v>4.7982269975644716</v>
      </c>
      <c r="H30" s="54">
        <v>14976</v>
      </c>
      <c r="I30" s="55">
        <f t="shared" si="2"/>
        <v>22.736378205128215</v>
      </c>
    </row>
    <row r="31" spans="1:9" ht="18" customHeight="1">
      <c r="A31" s="92"/>
      <c r="B31" s="92"/>
      <c r="C31" s="61"/>
      <c r="D31" s="28" t="s">
        <v>31</v>
      </c>
      <c r="E31" s="28"/>
      <c r="F31" s="54">
        <v>21797</v>
      </c>
      <c r="G31" s="55">
        <f t="shared" si="3"/>
        <v>5.6899490705572475</v>
      </c>
      <c r="H31" s="54">
        <v>21283</v>
      </c>
      <c r="I31" s="55">
        <f t="shared" si="2"/>
        <v>2.415073063008033</v>
      </c>
    </row>
    <row r="32" spans="1:9" ht="18" customHeight="1">
      <c r="A32" s="92"/>
      <c r="B32" s="92"/>
      <c r="C32" s="61"/>
      <c r="D32" s="28" t="s">
        <v>14</v>
      </c>
      <c r="E32" s="28"/>
      <c r="F32" s="54">
        <v>897</v>
      </c>
      <c r="G32" s="55">
        <f t="shared" si="3"/>
        <v>0.23415535698902834</v>
      </c>
      <c r="H32" s="54">
        <v>606</v>
      </c>
      <c r="I32" s="55">
        <f t="shared" si="2"/>
        <v>48.019801980198018</v>
      </c>
    </row>
    <row r="33" spans="1:9" ht="18" customHeight="1">
      <c r="A33" s="92"/>
      <c r="B33" s="92"/>
      <c r="C33" s="60"/>
      <c r="D33" s="28" t="s">
        <v>32</v>
      </c>
      <c r="E33" s="28"/>
      <c r="F33" s="54">
        <v>12840</v>
      </c>
      <c r="G33" s="55">
        <f t="shared" si="3"/>
        <v>3.3517890565653561</v>
      </c>
      <c r="H33" s="54">
        <v>10216</v>
      </c>
      <c r="I33" s="55">
        <f t="shared" si="2"/>
        <v>25.685199686765859</v>
      </c>
    </row>
    <row r="34" spans="1:9" ht="18" customHeight="1">
      <c r="A34" s="92"/>
      <c r="B34" s="92"/>
      <c r="C34" s="62" t="s">
        <v>15</v>
      </c>
      <c r="D34" s="28"/>
      <c r="E34" s="28"/>
      <c r="F34" s="54">
        <v>46577</v>
      </c>
      <c r="G34" s="55">
        <f t="shared" si="3"/>
        <v>12.158588698414688</v>
      </c>
      <c r="H34" s="54">
        <v>31143</v>
      </c>
      <c r="I34" s="55">
        <f t="shared" si="2"/>
        <v>49.558488263815306</v>
      </c>
    </row>
    <row r="35" spans="1:9" ht="18" customHeight="1">
      <c r="A35" s="92"/>
      <c r="B35" s="92"/>
      <c r="C35" s="61"/>
      <c r="D35" s="62" t="s">
        <v>16</v>
      </c>
      <c r="E35" s="28"/>
      <c r="F35" s="54">
        <v>45577</v>
      </c>
      <c r="G35" s="55">
        <f t="shared" si="3"/>
        <v>11.89754593699994</v>
      </c>
      <c r="H35" s="54">
        <v>30142</v>
      </c>
      <c r="I35" s="55">
        <f t="shared" si="2"/>
        <v>51.207617278216432</v>
      </c>
    </row>
    <row r="36" spans="1:9" ht="18" customHeight="1">
      <c r="A36" s="92"/>
      <c r="B36" s="92"/>
      <c r="C36" s="61"/>
      <c r="D36" s="61"/>
      <c r="E36" s="56" t="s">
        <v>102</v>
      </c>
      <c r="F36" s="54">
        <v>11135</v>
      </c>
      <c r="G36" s="55">
        <f t="shared" si="3"/>
        <v>2.9067111483532115</v>
      </c>
      <c r="H36" s="54">
        <v>7018</v>
      </c>
      <c r="I36" s="55">
        <f>(F36/H36-1)*100</f>
        <v>58.663436876603029</v>
      </c>
    </row>
    <row r="37" spans="1:9" ht="18" customHeight="1">
      <c r="A37" s="92"/>
      <c r="B37" s="92"/>
      <c r="C37" s="61"/>
      <c r="D37" s="60"/>
      <c r="E37" s="28" t="s">
        <v>33</v>
      </c>
      <c r="F37" s="54">
        <v>34442</v>
      </c>
      <c r="G37" s="55">
        <f t="shared" si="3"/>
        <v>8.9908347886467297</v>
      </c>
      <c r="H37" s="54">
        <v>23124</v>
      </c>
      <c r="I37" s="55">
        <f t="shared" si="2"/>
        <v>48.944819235426394</v>
      </c>
    </row>
    <row r="38" spans="1:9" ht="18" customHeight="1">
      <c r="A38" s="92"/>
      <c r="B38" s="92"/>
      <c r="C38" s="61"/>
      <c r="D38" s="53" t="s">
        <v>34</v>
      </c>
      <c r="E38" s="53"/>
      <c r="F38" s="54">
        <v>1000</v>
      </c>
      <c r="G38" s="55">
        <f>F38/$F$40*100</f>
        <v>0.26104276141474736</v>
      </c>
      <c r="H38" s="54">
        <v>1001</v>
      </c>
      <c r="I38" s="55">
        <f t="shared" si="2"/>
        <v>-9.9900099900096517E-2</v>
      </c>
    </row>
    <row r="39" spans="1:9" ht="18" customHeight="1">
      <c r="A39" s="92"/>
      <c r="B39" s="92"/>
      <c r="C39" s="60"/>
      <c r="D39" s="53" t="s">
        <v>35</v>
      </c>
      <c r="E39" s="53"/>
      <c r="F39" s="54">
        <v>0</v>
      </c>
      <c r="G39" s="55">
        <f>F39/$F$40*100</f>
        <v>0</v>
      </c>
      <c r="H39" s="54">
        <v>0</v>
      </c>
      <c r="I39" s="55" t="e">
        <f t="shared" si="2"/>
        <v>#DIV/0!</v>
      </c>
    </row>
    <row r="40" spans="1:9" ht="18" customHeight="1">
      <c r="A40" s="92"/>
      <c r="B40" s="92"/>
      <c r="C40" s="28" t="s">
        <v>17</v>
      </c>
      <c r="D40" s="28"/>
      <c r="E40" s="28"/>
      <c r="F40" s="54">
        <f>SUM(F23,F27,F34)</f>
        <v>383079</v>
      </c>
      <c r="G40" s="55">
        <f>F40/$F$40*100</f>
        <v>100</v>
      </c>
      <c r="H40" s="54">
        <f>SUM(H23,H27,H34)</f>
        <v>347062</v>
      </c>
      <c r="I40" s="55">
        <f t="shared" si="2"/>
        <v>10.377684678818188</v>
      </c>
    </row>
    <row r="41" spans="1:9" ht="18" customHeight="1">
      <c r="A41" s="24" t="s">
        <v>18</v>
      </c>
      <c r="B41" s="24"/>
    </row>
    <row r="42" spans="1:9" ht="18" customHeight="1">
      <c r="A42" s="25" t="s">
        <v>19</v>
      </c>
      <c r="B42" s="24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1" width="13.625" style="1" customWidth="1"/>
    <col min="22" max="25" width="12" style="1" customWidth="1"/>
    <col min="26" max="16384" width="9" style="1"/>
  </cols>
  <sheetData>
    <row r="1" spans="1:25" ht="33.950000000000003" customHeight="1">
      <c r="A1" s="17" t="s">
        <v>0</v>
      </c>
      <c r="B1" s="13"/>
      <c r="C1" s="13"/>
      <c r="D1" s="89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5.95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5.95" customHeight="1">
      <c r="A6" s="102" t="s">
        <v>44</v>
      </c>
      <c r="B6" s="101"/>
      <c r="C6" s="101"/>
      <c r="D6" s="101"/>
      <c r="E6" s="101"/>
      <c r="F6" s="95" t="s">
        <v>245</v>
      </c>
      <c r="G6" s="95"/>
      <c r="H6" s="95" t="s">
        <v>246</v>
      </c>
      <c r="I6" s="95"/>
      <c r="J6" s="95"/>
      <c r="K6" s="95"/>
      <c r="L6" s="95"/>
      <c r="M6" s="95"/>
      <c r="N6" s="95"/>
      <c r="O6" s="95"/>
    </row>
    <row r="7" spans="1:25" ht="15.95" customHeight="1">
      <c r="A7" s="101"/>
      <c r="B7" s="101"/>
      <c r="C7" s="101"/>
      <c r="D7" s="101"/>
      <c r="E7" s="101"/>
      <c r="F7" s="51" t="s">
        <v>236</v>
      </c>
      <c r="G7" s="51" t="s">
        <v>231</v>
      </c>
      <c r="H7" s="51" t="s">
        <v>236</v>
      </c>
      <c r="I7" s="51" t="s">
        <v>231</v>
      </c>
      <c r="J7" s="51" t="s">
        <v>236</v>
      </c>
      <c r="K7" s="51" t="s">
        <v>231</v>
      </c>
      <c r="L7" s="51" t="s">
        <v>236</v>
      </c>
      <c r="M7" s="51" t="s">
        <v>231</v>
      </c>
      <c r="N7" s="51" t="s">
        <v>236</v>
      </c>
      <c r="O7" s="51" t="s">
        <v>231</v>
      </c>
    </row>
    <row r="8" spans="1:25" ht="15.95" customHeight="1">
      <c r="A8" s="99" t="s">
        <v>83</v>
      </c>
      <c r="B8" s="59" t="s">
        <v>45</v>
      </c>
      <c r="C8" s="53"/>
      <c r="D8" s="53"/>
      <c r="E8" s="63" t="s">
        <v>36</v>
      </c>
      <c r="F8" s="64">
        <v>16160</v>
      </c>
      <c r="G8" s="64">
        <v>15807</v>
      </c>
      <c r="H8" s="64">
        <v>308</v>
      </c>
      <c r="I8" s="64">
        <v>345</v>
      </c>
      <c r="J8" s="64"/>
      <c r="K8" s="64"/>
      <c r="L8" s="64"/>
      <c r="M8" s="64"/>
      <c r="N8" s="64"/>
      <c r="O8" s="64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95" customHeight="1">
      <c r="A9" s="99"/>
      <c r="B9" s="61"/>
      <c r="C9" s="53" t="s">
        <v>46</v>
      </c>
      <c r="D9" s="53"/>
      <c r="E9" s="63" t="s">
        <v>37</v>
      </c>
      <c r="F9" s="64">
        <v>16160</v>
      </c>
      <c r="G9" s="64">
        <v>15807</v>
      </c>
      <c r="H9" s="64">
        <v>308</v>
      </c>
      <c r="I9" s="64">
        <v>345</v>
      </c>
      <c r="J9" s="64"/>
      <c r="K9" s="64"/>
      <c r="L9" s="64"/>
      <c r="M9" s="64"/>
      <c r="N9" s="64"/>
      <c r="O9" s="64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95" customHeight="1">
      <c r="A10" s="99"/>
      <c r="B10" s="60"/>
      <c r="C10" s="53" t="s">
        <v>47</v>
      </c>
      <c r="D10" s="53"/>
      <c r="E10" s="63" t="s">
        <v>38</v>
      </c>
      <c r="F10" s="64">
        <v>0</v>
      </c>
      <c r="G10" s="64">
        <v>0</v>
      </c>
      <c r="H10" s="64">
        <v>0</v>
      </c>
      <c r="I10" s="64">
        <v>0</v>
      </c>
      <c r="J10" s="65"/>
      <c r="K10" s="65"/>
      <c r="L10" s="64"/>
      <c r="M10" s="64"/>
      <c r="N10" s="64"/>
      <c r="O10" s="64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95" customHeight="1">
      <c r="A11" s="99"/>
      <c r="B11" s="59" t="s">
        <v>48</v>
      </c>
      <c r="C11" s="53"/>
      <c r="D11" s="53"/>
      <c r="E11" s="63" t="s">
        <v>39</v>
      </c>
      <c r="F11" s="64">
        <v>16437</v>
      </c>
      <c r="G11" s="64">
        <v>16127</v>
      </c>
      <c r="H11" s="64">
        <v>348</v>
      </c>
      <c r="I11" s="64">
        <v>338</v>
      </c>
      <c r="J11" s="64"/>
      <c r="K11" s="64"/>
      <c r="L11" s="64"/>
      <c r="M11" s="64"/>
      <c r="N11" s="64"/>
      <c r="O11" s="64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95" customHeight="1">
      <c r="A12" s="99"/>
      <c r="B12" s="61"/>
      <c r="C12" s="53" t="s">
        <v>49</v>
      </c>
      <c r="D12" s="53"/>
      <c r="E12" s="63" t="s">
        <v>40</v>
      </c>
      <c r="F12" s="64">
        <v>16437</v>
      </c>
      <c r="G12" s="64">
        <v>16127</v>
      </c>
      <c r="H12" s="64">
        <v>348</v>
      </c>
      <c r="I12" s="64">
        <v>338</v>
      </c>
      <c r="J12" s="64"/>
      <c r="K12" s="64"/>
      <c r="L12" s="64"/>
      <c r="M12" s="64"/>
      <c r="N12" s="64"/>
      <c r="O12" s="64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95" customHeight="1">
      <c r="A13" s="99"/>
      <c r="B13" s="60"/>
      <c r="C13" s="53" t="s">
        <v>50</v>
      </c>
      <c r="D13" s="53"/>
      <c r="E13" s="63" t="s">
        <v>41</v>
      </c>
      <c r="F13" s="64">
        <v>0</v>
      </c>
      <c r="G13" s="64">
        <v>0</v>
      </c>
      <c r="H13" s="65">
        <v>0</v>
      </c>
      <c r="I13" s="65">
        <v>0</v>
      </c>
      <c r="J13" s="65"/>
      <c r="K13" s="65"/>
      <c r="L13" s="64"/>
      <c r="M13" s="64"/>
      <c r="N13" s="64"/>
      <c r="O13" s="64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95" customHeight="1">
      <c r="A14" s="99"/>
      <c r="B14" s="53" t="s">
        <v>51</v>
      </c>
      <c r="C14" s="53"/>
      <c r="D14" s="53"/>
      <c r="E14" s="63" t="s">
        <v>87</v>
      </c>
      <c r="F14" s="64">
        <f>F9-F12</f>
        <v>-277</v>
      </c>
      <c r="G14" s="64">
        <f t="shared" ref="G14:H15" si="0">G9-G12</f>
        <v>-320</v>
      </c>
      <c r="H14" s="64">
        <f t="shared" si="0"/>
        <v>-40</v>
      </c>
      <c r="I14" s="64">
        <f t="shared" ref="H14:O15" si="1">I9-I12</f>
        <v>7</v>
      </c>
      <c r="J14" s="64">
        <f t="shared" si="1"/>
        <v>0</v>
      </c>
      <c r="K14" s="64">
        <f t="shared" si="1"/>
        <v>0</v>
      </c>
      <c r="L14" s="64">
        <f t="shared" si="1"/>
        <v>0</v>
      </c>
      <c r="M14" s="64">
        <f t="shared" si="1"/>
        <v>0</v>
      </c>
      <c r="N14" s="64">
        <f t="shared" si="1"/>
        <v>0</v>
      </c>
      <c r="O14" s="64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95" customHeight="1">
      <c r="A15" s="99"/>
      <c r="B15" s="53" t="s">
        <v>52</v>
      </c>
      <c r="C15" s="53"/>
      <c r="D15" s="53"/>
      <c r="E15" s="63" t="s">
        <v>88</v>
      </c>
      <c r="F15" s="64">
        <f>F10-F13</f>
        <v>0</v>
      </c>
      <c r="G15" s="64">
        <f t="shared" si="0"/>
        <v>0</v>
      </c>
      <c r="H15" s="64">
        <f t="shared" si="0"/>
        <v>0</v>
      </c>
      <c r="I15" s="64">
        <f t="shared" si="1"/>
        <v>0</v>
      </c>
      <c r="J15" s="64">
        <f t="shared" ref="H15:O15" si="2">J10-J13</f>
        <v>0</v>
      </c>
      <c r="K15" s="64">
        <f t="shared" si="2"/>
        <v>0</v>
      </c>
      <c r="L15" s="64">
        <f t="shared" si="2"/>
        <v>0</v>
      </c>
      <c r="M15" s="64">
        <f t="shared" si="2"/>
        <v>0</v>
      </c>
      <c r="N15" s="64">
        <f t="shared" si="2"/>
        <v>0</v>
      </c>
      <c r="O15" s="64">
        <f t="shared" si="2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95" customHeight="1">
      <c r="A16" s="99"/>
      <c r="B16" s="53" t="s">
        <v>53</v>
      </c>
      <c r="C16" s="53"/>
      <c r="D16" s="53"/>
      <c r="E16" s="63" t="s">
        <v>89</v>
      </c>
      <c r="F16" s="64">
        <f>F8-F11</f>
        <v>-277</v>
      </c>
      <c r="G16" s="64">
        <f t="shared" ref="G16:H16" si="3">G8-G11</f>
        <v>-320</v>
      </c>
      <c r="H16" s="64">
        <f t="shared" si="3"/>
        <v>-40</v>
      </c>
      <c r="I16" s="64">
        <f t="shared" ref="H16:O16" si="4">I8-I11</f>
        <v>7</v>
      </c>
      <c r="J16" s="64">
        <f t="shared" si="4"/>
        <v>0</v>
      </c>
      <c r="K16" s="64">
        <f t="shared" si="4"/>
        <v>0</v>
      </c>
      <c r="L16" s="64">
        <f t="shared" si="4"/>
        <v>0</v>
      </c>
      <c r="M16" s="64">
        <f t="shared" si="4"/>
        <v>0</v>
      </c>
      <c r="N16" s="64">
        <f t="shared" si="4"/>
        <v>0</v>
      </c>
      <c r="O16" s="64">
        <f t="shared" si="4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5.95" customHeight="1">
      <c r="A17" s="99"/>
      <c r="B17" s="53" t="s">
        <v>54</v>
      </c>
      <c r="C17" s="53"/>
      <c r="D17" s="53"/>
      <c r="E17" s="51"/>
      <c r="F17" s="64">
        <v>0</v>
      </c>
      <c r="G17" s="64">
        <v>0</v>
      </c>
      <c r="H17" s="65">
        <v>64</v>
      </c>
      <c r="I17" s="65">
        <v>-50</v>
      </c>
      <c r="J17" s="64"/>
      <c r="K17" s="64"/>
      <c r="L17" s="64"/>
      <c r="M17" s="64"/>
      <c r="N17" s="65"/>
      <c r="O17" s="66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95" customHeight="1">
      <c r="A18" s="99"/>
      <c r="B18" s="53" t="s">
        <v>55</v>
      </c>
      <c r="C18" s="53"/>
      <c r="D18" s="53"/>
      <c r="E18" s="51"/>
      <c r="F18" s="66">
        <v>0</v>
      </c>
      <c r="G18" s="66">
        <v>0</v>
      </c>
      <c r="H18" s="66">
        <v>0</v>
      </c>
      <c r="I18" s="66">
        <v>0</v>
      </c>
      <c r="J18" s="66"/>
      <c r="K18" s="66"/>
      <c r="L18" s="66"/>
      <c r="M18" s="66"/>
      <c r="N18" s="66"/>
      <c r="O18" s="66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95" customHeight="1">
      <c r="A19" s="99" t="s">
        <v>84</v>
      </c>
      <c r="B19" s="59" t="s">
        <v>56</v>
      </c>
      <c r="C19" s="53"/>
      <c r="D19" s="53"/>
      <c r="E19" s="63"/>
      <c r="F19" s="64">
        <v>9649</v>
      </c>
      <c r="G19" s="64">
        <v>10783</v>
      </c>
      <c r="H19" s="64">
        <v>237</v>
      </c>
      <c r="I19" s="64">
        <v>165</v>
      </c>
      <c r="J19" s="64"/>
      <c r="K19" s="64"/>
      <c r="L19" s="64"/>
      <c r="M19" s="64"/>
      <c r="N19" s="64"/>
      <c r="O19" s="64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5.95" customHeight="1">
      <c r="A20" s="99"/>
      <c r="B20" s="60"/>
      <c r="C20" s="53" t="s">
        <v>57</v>
      </c>
      <c r="D20" s="53"/>
      <c r="E20" s="63"/>
      <c r="F20" s="64">
        <v>7346</v>
      </c>
      <c r="G20" s="64">
        <v>8425</v>
      </c>
      <c r="H20" s="64">
        <v>237</v>
      </c>
      <c r="I20" s="64">
        <v>165</v>
      </c>
      <c r="J20" s="64"/>
      <c r="K20" s="65"/>
      <c r="L20" s="64"/>
      <c r="M20" s="64"/>
      <c r="N20" s="64"/>
      <c r="O20" s="64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95" customHeight="1">
      <c r="A21" s="99"/>
      <c r="B21" s="53" t="s">
        <v>58</v>
      </c>
      <c r="C21" s="53"/>
      <c r="D21" s="53"/>
      <c r="E21" s="63" t="s">
        <v>90</v>
      </c>
      <c r="F21" s="64">
        <v>9649</v>
      </c>
      <c r="G21" s="64">
        <v>10783</v>
      </c>
      <c r="H21" s="64">
        <v>237</v>
      </c>
      <c r="I21" s="64">
        <v>165</v>
      </c>
      <c r="J21" s="64"/>
      <c r="K21" s="64"/>
      <c r="L21" s="64"/>
      <c r="M21" s="64"/>
      <c r="N21" s="64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5.95" customHeight="1">
      <c r="A22" s="99"/>
      <c r="B22" s="59" t="s">
        <v>59</v>
      </c>
      <c r="C22" s="53"/>
      <c r="D22" s="53"/>
      <c r="E22" s="63" t="s">
        <v>91</v>
      </c>
      <c r="F22" s="64">
        <v>14828</v>
      </c>
      <c r="G22" s="64">
        <v>16378</v>
      </c>
      <c r="H22" s="64">
        <v>303</v>
      </c>
      <c r="I22" s="64">
        <v>227</v>
      </c>
      <c r="J22" s="64"/>
      <c r="K22" s="64"/>
      <c r="L22" s="64"/>
      <c r="M22" s="64"/>
      <c r="N22" s="64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95" customHeight="1">
      <c r="A23" s="99"/>
      <c r="B23" s="60" t="s">
        <v>60</v>
      </c>
      <c r="C23" s="53" t="s">
        <v>61</v>
      </c>
      <c r="D23" s="53"/>
      <c r="E23" s="63"/>
      <c r="F23" s="64">
        <v>5490</v>
      </c>
      <c r="G23" s="64">
        <v>5921</v>
      </c>
      <c r="H23" s="64">
        <v>65</v>
      </c>
      <c r="I23" s="64">
        <v>54</v>
      </c>
      <c r="J23" s="64"/>
      <c r="K23" s="64"/>
      <c r="L23" s="64"/>
      <c r="M23" s="64"/>
      <c r="N23" s="64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5.95" customHeight="1">
      <c r="A24" s="99"/>
      <c r="B24" s="53" t="s">
        <v>92</v>
      </c>
      <c r="C24" s="53"/>
      <c r="D24" s="53"/>
      <c r="E24" s="63" t="s">
        <v>93</v>
      </c>
      <c r="F24" s="64">
        <f>F21-F22</f>
        <v>-5179</v>
      </c>
      <c r="G24" s="64">
        <f t="shared" ref="G24:H24" si="5">G21-G22</f>
        <v>-5595</v>
      </c>
      <c r="H24" s="64">
        <f t="shared" si="5"/>
        <v>-66</v>
      </c>
      <c r="I24" s="64">
        <f t="shared" ref="H24:O24" si="6">I21-I22</f>
        <v>-62</v>
      </c>
      <c r="J24" s="64">
        <f t="shared" si="6"/>
        <v>0</v>
      </c>
      <c r="K24" s="64">
        <f t="shared" si="6"/>
        <v>0</v>
      </c>
      <c r="L24" s="64">
        <f t="shared" si="6"/>
        <v>0</v>
      </c>
      <c r="M24" s="64">
        <f t="shared" si="6"/>
        <v>0</v>
      </c>
      <c r="N24" s="64">
        <f t="shared" si="6"/>
        <v>0</v>
      </c>
      <c r="O24" s="64">
        <f t="shared" si="6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5.95" customHeight="1">
      <c r="A25" s="99"/>
      <c r="B25" s="59" t="s">
        <v>62</v>
      </c>
      <c r="C25" s="59"/>
      <c r="D25" s="59"/>
      <c r="E25" s="103" t="s">
        <v>94</v>
      </c>
      <c r="F25" s="97">
        <v>5179</v>
      </c>
      <c r="G25" s="97">
        <v>5595</v>
      </c>
      <c r="H25" s="97">
        <v>66</v>
      </c>
      <c r="I25" s="97">
        <v>62</v>
      </c>
      <c r="J25" s="97"/>
      <c r="K25" s="97"/>
      <c r="L25" s="97"/>
      <c r="M25" s="97"/>
      <c r="N25" s="97"/>
      <c r="O25" s="9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95" customHeight="1">
      <c r="A26" s="99"/>
      <c r="B26" s="80" t="s">
        <v>63</v>
      </c>
      <c r="C26" s="80"/>
      <c r="D26" s="80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95" customHeight="1">
      <c r="A27" s="99"/>
      <c r="B27" s="53" t="s">
        <v>95</v>
      </c>
      <c r="C27" s="53"/>
      <c r="D27" s="53"/>
      <c r="E27" s="63" t="s">
        <v>96</v>
      </c>
      <c r="F27" s="64">
        <f>F24+F25</f>
        <v>0</v>
      </c>
      <c r="G27" s="64">
        <f t="shared" ref="G27:H27" si="7">G24+G25</f>
        <v>0</v>
      </c>
      <c r="H27" s="64">
        <f t="shared" si="7"/>
        <v>0</v>
      </c>
      <c r="I27" s="64">
        <f t="shared" ref="H27:O27" si="8">I24+I25</f>
        <v>0</v>
      </c>
      <c r="J27" s="64">
        <f t="shared" si="8"/>
        <v>0</v>
      </c>
      <c r="K27" s="64">
        <f t="shared" si="8"/>
        <v>0</v>
      </c>
      <c r="L27" s="64">
        <f t="shared" si="8"/>
        <v>0</v>
      </c>
      <c r="M27" s="64">
        <f t="shared" si="8"/>
        <v>0</v>
      </c>
      <c r="N27" s="64">
        <f t="shared" si="8"/>
        <v>0</v>
      </c>
      <c r="O27" s="64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95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95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5.95" customHeight="1">
      <c r="A30" s="101" t="s">
        <v>64</v>
      </c>
      <c r="B30" s="101"/>
      <c r="C30" s="101"/>
      <c r="D30" s="101"/>
      <c r="E30" s="101"/>
      <c r="F30" s="96" t="s">
        <v>247</v>
      </c>
      <c r="G30" s="96"/>
      <c r="H30" s="96"/>
      <c r="I30" s="96"/>
      <c r="J30" s="96"/>
      <c r="K30" s="96"/>
      <c r="L30" s="96"/>
      <c r="M30" s="96"/>
      <c r="N30" s="96"/>
      <c r="O30" s="96"/>
      <c r="P30" s="23"/>
      <c r="Q30" s="18"/>
      <c r="R30" s="23"/>
      <c r="S30" s="18"/>
      <c r="T30" s="23"/>
      <c r="U30" s="18"/>
      <c r="V30" s="23"/>
      <c r="W30" s="18"/>
      <c r="X30" s="23"/>
      <c r="Y30" s="18"/>
    </row>
    <row r="31" spans="1:25" ht="15.95" customHeight="1">
      <c r="A31" s="101"/>
      <c r="B31" s="101"/>
      <c r="C31" s="101"/>
      <c r="D31" s="101"/>
      <c r="E31" s="101"/>
      <c r="F31" s="51" t="s">
        <v>236</v>
      </c>
      <c r="G31" s="51" t="s">
        <v>231</v>
      </c>
      <c r="H31" s="51" t="s">
        <v>236</v>
      </c>
      <c r="I31" s="51" t="s">
        <v>231</v>
      </c>
      <c r="J31" s="51" t="s">
        <v>236</v>
      </c>
      <c r="K31" s="51" t="s">
        <v>231</v>
      </c>
      <c r="L31" s="51" t="s">
        <v>236</v>
      </c>
      <c r="M31" s="51" t="s">
        <v>231</v>
      </c>
      <c r="N31" s="51" t="s">
        <v>236</v>
      </c>
      <c r="O31" s="51" t="s">
        <v>231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.95" customHeight="1">
      <c r="A32" s="99" t="s">
        <v>85</v>
      </c>
      <c r="B32" s="59" t="s">
        <v>45</v>
      </c>
      <c r="C32" s="53"/>
      <c r="D32" s="53"/>
      <c r="E32" s="63" t="s">
        <v>36</v>
      </c>
      <c r="F32" s="64">
        <v>506</v>
      </c>
      <c r="G32" s="64">
        <v>445</v>
      </c>
      <c r="H32" s="64"/>
      <c r="I32" s="64"/>
      <c r="J32" s="64"/>
      <c r="K32" s="64"/>
      <c r="L32" s="64"/>
      <c r="M32" s="64"/>
      <c r="N32" s="64"/>
      <c r="O32" s="64"/>
      <c r="P32" s="20"/>
      <c r="Q32" s="20"/>
      <c r="R32" s="20"/>
      <c r="S32" s="20"/>
      <c r="T32" s="22"/>
      <c r="U32" s="22"/>
      <c r="V32" s="20"/>
      <c r="W32" s="20"/>
      <c r="X32" s="22"/>
      <c r="Y32" s="22"/>
    </row>
    <row r="33" spans="1:25" ht="15.95" customHeight="1">
      <c r="A33" s="105"/>
      <c r="B33" s="61"/>
      <c r="C33" s="59" t="s">
        <v>65</v>
      </c>
      <c r="D33" s="53"/>
      <c r="E33" s="63"/>
      <c r="F33" s="64">
        <v>500</v>
      </c>
      <c r="G33" s="64">
        <v>440</v>
      </c>
      <c r="H33" s="64"/>
      <c r="I33" s="64"/>
      <c r="J33" s="64"/>
      <c r="K33" s="64"/>
      <c r="L33" s="64"/>
      <c r="M33" s="64"/>
      <c r="N33" s="64"/>
      <c r="O33" s="64"/>
      <c r="P33" s="20"/>
      <c r="Q33" s="20"/>
      <c r="R33" s="20"/>
      <c r="S33" s="20"/>
      <c r="T33" s="22"/>
      <c r="U33" s="22"/>
      <c r="V33" s="20"/>
      <c r="W33" s="20"/>
      <c r="X33" s="22"/>
      <c r="Y33" s="22"/>
    </row>
    <row r="34" spans="1:25" ht="15.95" customHeight="1">
      <c r="A34" s="105"/>
      <c r="B34" s="61"/>
      <c r="C34" s="60"/>
      <c r="D34" s="53" t="s">
        <v>66</v>
      </c>
      <c r="E34" s="63"/>
      <c r="F34" s="64" t="s">
        <v>248</v>
      </c>
      <c r="G34" s="64" t="s">
        <v>248</v>
      </c>
      <c r="H34" s="64"/>
      <c r="I34" s="64"/>
      <c r="J34" s="64"/>
      <c r="K34" s="64"/>
      <c r="L34" s="64"/>
      <c r="M34" s="64"/>
      <c r="N34" s="64"/>
      <c r="O34" s="64"/>
      <c r="P34" s="20"/>
      <c r="Q34" s="20"/>
      <c r="R34" s="20"/>
      <c r="S34" s="20"/>
      <c r="T34" s="22"/>
      <c r="U34" s="22"/>
      <c r="V34" s="20"/>
      <c r="W34" s="20"/>
      <c r="X34" s="22"/>
      <c r="Y34" s="22"/>
    </row>
    <row r="35" spans="1:25" ht="15.95" customHeight="1">
      <c r="A35" s="105"/>
      <c r="B35" s="60"/>
      <c r="C35" s="53" t="s">
        <v>67</v>
      </c>
      <c r="D35" s="53"/>
      <c r="E35" s="63"/>
      <c r="F35" s="64">
        <v>6</v>
      </c>
      <c r="G35" s="64">
        <v>5</v>
      </c>
      <c r="H35" s="64"/>
      <c r="I35" s="64"/>
      <c r="J35" s="66"/>
      <c r="K35" s="66"/>
      <c r="L35" s="64"/>
      <c r="M35" s="64"/>
      <c r="N35" s="64"/>
      <c r="O35" s="64"/>
      <c r="P35" s="20"/>
      <c r="Q35" s="20"/>
      <c r="R35" s="20"/>
      <c r="S35" s="20"/>
      <c r="T35" s="22"/>
      <c r="U35" s="22"/>
      <c r="V35" s="20"/>
      <c r="W35" s="20"/>
      <c r="X35" s="22"/>
      <c r="Y35" s="22"/>
    </row>
    <row r="36" spans="1:25" ht="15.95" customHeight="1">
      <c r="A36" s="105"/>
      <c r="B36" s="59" t="s">
        <v>48</v>
      </c>
      <c r="C36" s="53"/>
      <c r="D36" s="53"/>
      <c r="E36" s="63" t="s">
        <v>37</v>
      </c>
      <c r="F36" s="64">
        <v>444</v>
      </c>
      <c r="G36" s="64">
        <v>443</v>
      </c>
      <c r="H36" s="64"/>
      <c r="I36" s="64"/>
      <c r="J36" s="64"/>
      <c r="K36" s="64"/>
      <c r="L36" s="64"/>
      <c r="M36" s="64"/>
      <c r="N36" s="64"/>
      <c r="O36" s="64"/>
      <c r="P36" s="20"/>
      <c r="Q36" s="20"/>
      <c r="R36" s="20"/>
      <c r="S36" s="20"/>
      <c r="T36" s="20"/>
      <c r="U36" s="20"/>
      <c r="V36" s="20"/>
      <c r="W36" s="20"/>
      <c r="X36" s="22"/>
      <c r="Y36" s="22"/>
    </row>
    <row r="37" spans="1:25" ht="15.95" customHeight="1">
      <c r="A37" s="105"/>
      <c r="B37" s="61"/>
      <c r="C37" s="53" t="s">
        <v>68</v>
      </c>
      <c r="D37" s="53"/>
      <c r="E37" s="63"/>
      <c r="F37" s="64">
        <v>407</v>
      </c>
      <c r="G37" s="64">
        <v>397</v>
      </c>
      <c r="H37" s="64"/>
      <c r="I37" s="64"/>
      <c r="J37" s="64"/>
      <c r="K37" s="64"/>
      <c r="L37" s="64"/>
      <c r="M37" s="64"/>
      <c r="N37" s="64"/>
      <c r="O37" s="64"/>
      <c r="P37" s="20"/>
      <c r="Q37" s="20"/>
      <c r="R37" s="20"/>
      <c r="S37" s="20"/>
      <c r="T37" s="20"/>
      <c r="U37" s="20"/>
      <c r="V37" s="20"/>
      <c r="W37" s="20"/>
      <c r="X37" s="22"/>
      <c r="Y37" s="22"/>
    </row>
    <row r="38" spans="1:25" ht="15.95" customHeight="1">
      <c r="A38" s="105"/>
      <c r="B38" s="60"/>
      <c r="C38" s="53" t="s">
        <v>69</v>
      </c>
      <c r="D38" s="53"/>
      <c r="E38" s="63"/>
      <c r="F38" s="64">
        <v>37</v>
      </c>
      <c r="G38" s="64">
        <v>46</v>
      </c>
      <c r="H38" s="64"/>
      <c r="I38" s="64"/>
      <c r="J38" s="64"/>
      <c r="K38" s="66"/>
      <c r="L38" s="64"/>
      <c r="M38" s="64"/>
      <c r="N38" s="64"/>
      <c r="O38" s="64"/>
      <c r="P38" s="20"/>
      <c r="Q38" s="20"/>
      <c r="R38" s="22"/>
      <c r="S38" s="22"/>
      <c r="T38" s="20"/>
      <c r="U38" s="20"/>
      <c r="V38" s="20"/>
      <c r="W38" s="20"/>
      <c r="X38" s="22"/>
      <c r="Y38" s="22"/>
    </row>
    <row r="39" spans="1:25" ht="15.95" customHeight="1">
      <c r="A39" s="105"/>
      <c r="B39" s="28" t="s">
        <v>70</v>
      </c>
      <c r="C39" s="28"/>
      <c r="D39" s="28"/>
      <c r="E39" s="63" t="s">
        <v>97</v>
      </c>
      <c r="F39" s="64">
        <f>F32-F36</f>
        <v>62</v>
      </c>
      <c r="G39" s="64">
        <f t="shared" ref="F39:O39" si="9">G32-G36</f>
        <v>2</v>
      </c>
      <c r="H39" s="64">
        <f t="shared" si="9"/>
        <v>0</v>
      </c>
      <c r="I39" s="64">
        <f t="shared" si="9"/>
        <v>0</v>
      </c>
      <c r="J39" s="64">
        <f t="shared" si="9"/>
        <v>0</v>
      </c>
      <c r="K39" s="64">
        <f t="shared" si="9"/>
        <v>0</v>
      </c>
      <c r="L39" s="64">
        <f t="shared" si="9"/>
        <v>0</v>
      </c>
      <c r="M39" s="64">
        <f t="shared" si="9"/>
        <v>0</v>
      </c>
      <c r="N39" s="64">
        <f t="shared" si="9"/>
        <v>0</v>
      </c>
      <c r="O39" s="64">
        <f t="shared" si="9"/>
        <v>0</v>
      </c>
      <c r="P39" s="20"/>
      <c r="Q39" s="20"/>
      <c r="R39" s="20"/>
      <c r="S39" s="20"/>
      <c r="T39" s="20"/>
      <c r="U39" s="20"/>
      <c r="V39" s="20"/>
      <c r="W39" s="20"/>
      <c r="X39" s="22"/>
      <c r="Y39" s="22"/>
    </row>
    <row r="40" spans="1:25" ht="15.95" customHeight="1">
      <c r="A40" s="99" t="s">
        <v>86</v>
      </c>
      <c r="B40" s="59" t="s">
        <v>71</v>
      </c>
      <c r="C40" s="53"/>
      <c r="D40" s="53"/>
      <c r="E40" s="63" t="s">
        <v>39</v>
      </c>
      <c r="F40" s="64">
        <v>485</v>
      </c>
      <c r="G40" s="64">
        <v>528</v>
      </c>
      <c r="H40" s="64"/>
      <c r="I40" s="64"/>
      <c r="J40" s="64"/>
      <c r="K40" s="64"/>
      <c r="L40" s="64"/>
      <c r="M40" s="64"/>
      <c r="N40" s="64"/>
      <c r="O40" s="64"/>
      <c r="P40" s="20"/>
      <c r="Q40" s="20"/>
      <c r="R40" s="20"/>
      <c r="S40" s="20"/>
      <c r="T40" s="22"/>
      <c r="U40" s="22"/>
      <c r="V40" s="22"/>
      <c r="W40" s="22"/>
      <c r="X40" s="20"/>
      <c r="Y40" s="20"/>
    </row>
    <row r="41" spans="1:25" ht="15.95" customHeight="1">
      <c r="A41" s="100"/>
      <c r="B41" s="60"/>
      <c r="C41" s="53" t="s">
        <v>72</v>
      </c>
      <c r="D41" s="53"/>
      <c r="E41" s="63"/>
      <c r="F41" s="66">
        <v>50</v>
      </c>
      <c r="G41" s="66">
        <v>0</v>
      </c>
      <c r="H41" s="66"/>
      <c r="I41" s="66"/>
      <c r="J41" s="64"/>
      <c r="K41" s="64"/>
      <c r="L41" s="64"/>
      <c r="M41" s="64"/>
      <c r="N41" s="64"/>
      <c r="O41" s="64"/>
      <c r="P41" s="22"/>
      <c r="Q41" s="22"/>
      <c r="R41" s="22"/>
      <c r="S41" s="22"/>
      <c r="T41" s="22"/>
      <c r="U41" s="22"/>
      <c r="V41" s="22"/>
      <c r="W41" s="22"/>
      <c r="X41" s="20"/>
      <c r="Y41" s="20"/>
    </row>
    <row r="42" spans="1:25" ht="15.95" customHeight="1">
      <c r="A42" s="100"/>
      <c r="B42" s="59" t="s">
        <v>59</v>
      </c>
      <c r="C42" s="53"/>
      <c r="D42" s="53"/>
      <c r="E42" s="63" t="s">
        <v>40</v>
      </c>
      <c r="F42" s="64">
        <v>576</v>
      </c>
      <c r="G42" s="64">
        <v>545</v>
      </c>
      <c r="H42" s="64"/>
      <c r="I42" s="64"/>
      <c r="J42" s="64"/>
      <c r="K42" s="64"/>
      <c r="L42" s="64"/>
      <c r="M42" s="64"/>
      <c r="N42" s="64"/>
      <c r="O42" s="64"/>
      <c r="P42" s="20"/>
      <c r="Q42" s="20"/>
      <c r="R42" s="20"/>
      <c r="S42" s="20"/>
      <c r="T42" s="22"/>
      <c r="U42" s="22"/>
      <c r="V42" s="20"/>
      <c r="W42" s="20"/>
      <c r="X42" s="20"/>
      <c r="Y42" s="20"/>
    </row>
    <row r="43" spans="1:25" ht="15.95" customHeight="1">
      <c r="A43" s="100"/>
      <c r="B43" s="60"/>
      <c r="C43" s="53" t="s">
        <v>73</v>
      </c>
      <c r="D43" s="53"/>
      <c r="E43" s="63"/>
      <c r="F43" s="64">
        <v>526</v>
      </c>
      <c r="G43" s="64">
        <v>545</v>
      </c>
      <c r="H43" s="64"/>
      <c r="I43" s="64"/>
      <c r="J43" s="66"/>
      <c r="K43" s="66"/>
      <c r="L43" s="64"/>
      <c r="M43" s="64"/>
      <c r="N43" s="64"/>
      <c r="O43" s="64"/>
      <c r="P43" s="20"/>
      <c r="Q43" s="20"/>
      <c r="R43" s="22"/>
      <c r="S43" s="20"/>
      <c r="T43" s="22"/>
      <c r="U43" s="22"/>
      <c r="V43" s="20"/>
      <c r="W43" s="20"/>
      <c r="X43" s="22"/>
      <c r="Y43" s="22"/>
    </row>
    <row r="44" spans="1:25" ht="15.95" customHeight="1">
      <c r="A44" s="100"/>
      <c r="B44" s="53" t="s">
        <v>70</v>
      </c>
      <c r="C44" s="53"/>
      <c r="D44" s="53"/>
      <c r="E44" s="63" t="s">
        <v>98</v>
      </c>
      <c r="F44" s="66">
        <f t="shared" ref="F44" si="10">F40-F42</f>
        <v>-91</v>
      </c>
      <c r="G44" s="66">
        <f t="shared" ref="F44:O44" si="11">G40-G42</f>
        <v>-17</v>
      </c>
      <c r="H44" s="66">
        <f t="shared" si="11"/>
        <v>0</v>
      </c>
      <c r="I44" s="66">
        <f t="shared" si="11"/>
        <v>0</v>
      </c>
      <c r="J44" s="66">
        <f t="shared" si="11"/>
        <v>0</v>
      </c>
      <c r="K44" s="66">
        <f t="shared" si="11"/>
        <v>0</v>
      </c>
      <c r="L44" s="66">
        <f t="shared" si="11"/>
        <v>0</v>
      </c>
      <c r="M44" s="66">
        <f t="shared" si="11"/>
        <v>0</v>
      </c>
      <c r="N44" s="66">
        <f t="shared" si="11"/>
        <v>0</v>
      </c>
      <c r="O44" s="66">
        <f t="shared" si="11"/>
        <v>0</v>
      </c>
      <c r="P44" s="22"/>
      <c r="Q44" s="22"/>
      <c r="R44" s="20"/>
      <c r="S44" s="20"/>
      <c r="T44" s="22"/>
      <c r="U44" s="22"/>
      <c r="V44" s="20"/>
      <c r="W44" s="20"/>
      <c r="X44" s="20"/>
      <c r="Y44" s="20"/>
    </row>
    <row r="45" spans="1:25" ht="15.95" customHeight="1">
      <c r="A45" s="99" t="s">
        <v>78</v>
      </c>
      <c r="B45" s="28" t="s">
        <v>74</v>
      </c>
      <c r="C45" s="28"/>
      <c r="D45" s="28"/>
      <c r="E45" s="63" t="s">
        <v>99</v>
      </c>
      <c r="F45" s="64">
        <f t="shared" ref="F45" si="12">F39+F44</f>
        <v>-29</v>
      </c>
      <c r="G45" s="64">
        <f t="shared" ref="F45:O45" si="13">G39+G44</f>
        <v>-15</v>
      </c>
      <c r="H45" s="64">
        <f t="shared" si="13"/>
        <v>0</v>
      </c>
      <c r="I45" s="64">
        <f t="shared" si="13"/>
        <v>0</v>
      </c>
      <c r="J45" s="64">
        <f t="shared" si="13"/>
        <v>0</v>
      </c>
      <c r="K45" s="64">
        <f t="shared" si="13"/>
        <v>0</v>
      </c>
      <c r="L45" s="64">
        <f t="shared" si="13"/>
        <v>0</v>
      </c>
      <c r="M45" s="64">
        <f t="shared" si="13"/>
        <v>0</v>
      </c>
      <c r="N45" s="64">
        <f t="shared" si="13"/>
        <v>0</v>
      </c>
      <c r="O45" s="64">
        <f t="shared" si="13"/>
        <v>0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5.95" customHeight="1">
      <c r="A46" s="100"/>
      <c r="B46" s="53" t="s">
        <v>75</v>
      </c>
      <c r="C46" s="53"/>
      <c r="D46" s="53"/>
      <c r="E46" s="53"/>
      <c r="F46" s="66"/>
      <c r="G46" s="66"/>
      <c r="H46" s="66"/>
      <c r="I46" s="66"/>
      <c r="J46" s="66"/>
      <c r="K46" s="66"/>
      <c r="L46" s="64"/>
      <c r="M46" s="64"/>
      <c r="N46" s="66"/>
      <c r="O46" s="66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95" customHeight="1">
      <c r="A47" s="100"/>
      <c r="B47" s="53" t="s">
        <v>76</v>
      </c>
      <c r="C47" s="53"/>
      <c r="D47" s="53"/>
      <c r="E47" s="53"/>
      <c r="F47" s="64"/>
      <c r="G47" s="64">
        <v>0</v>
      </c>
      <c r="H47" s="64"/>
      <c r="I47" s="64"/>
      <c r="J47" s="64"/>
      <c r="K47" s="64"/>
      <c r="L47" s="64"/>
      <c r="M47" s="64"/>
      <c r="N47" s="64"/>
      <c r="O47" s="64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5.95" customHeight="1">
      <c r="A48" s="100"/>
      <c r="B48" s="53" t="s">
        <v>77</v>
      </c>
      <c r="C48" s="53"/>
      <c r="D48" s="53"/>
      <c r="E48" s="53"/>
      <c r="F48" s="64"/>
      <c r="G48" s="64">
        <v>0</v>
      </c>
      <c r="H48" s="64"/>
      <c r="I48" s="64"/>
      <c r="J48" s="64"/>
      <c r="K48" s="64"/>
      <c r="L48" s="64"/>
      <c r="M48" s="64"/>
      <c r="N48" s="64"/>
      <c r="O48" s="64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1" ht="15.95" customHeight="1">
      <c r="A49" s="11" t="s">
        <v>82</v>
      </c>
    </row>
    <row r="50" spans="1:1" ht="15.95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sqref="A1:D1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24" width="10.625" style="1" customWidth="1"/>
    <col min="25" max="16384" width="9" style="1"/>
  </cols>
  <sheetData>
    <row r="1" spans="1:24" ht="33.950000000000003" customHeight="1">
      <c r="A1" s="91" t="s">
        <v>0</v>
      </c>
      <c r="B1" s="91"/>
      <c r="C1" s="91"/>
      <c r="D1" s="91"/>
      <c r="E1" s="88" t="s">
        <v>249</v>
      </c>
      <c r="F1" s="2"/>
    </row>
    <row r="3" spans="1:24" ht="14.25">
      <c r="A3" s="10" t="s">
        <v>105</v>
      </c>
    </row>
    <row r="5" spans="1:24" ht="14.25">
      <c r="A5" s="9" t="s">
        <v>242</v>
      </c>
      <c r="E5" s="3"/>
    </row>
    <row r="6" spans="1:24" ht="14.25">
      <c r="A6" s="3"/>
      <c r="G6" s="93" t="s">
        <v>106</v>
      </c>
      <c r="H6" s="94"/>
      <c r="I6" s="9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27" customHeight="1">
      <c r="A7" s="8"/>
      <c r="B7" s="4"/>
      <c r="C7" s="4"/>
      <c r="D7" s="4"/>
      <c r="E7" s="57"/>
      <c r="F7" s="49" t="s">
        <v>237</v>
      </c>
      <c r="G7" s="49"/>
      <c r="H7" s="49" t="s">
        <v>238</v>
      </c>
      <c r="I7" s="67" t="s">
        <v>20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7.100000000000001" customHeight="1">
      <c r="A8" s="5"/>
      <c r="B8" s="6"/>
      <c r="C8" s="6"/>
      <c r="D8" s="6"/>
      <c r="E8" s="58"/>
      <c r="F8" s="51" t="s">
        <v>229</v>
      </c>
      <c r="G8" s="51" t="s">
        <v>1</v>
      </c>
      <c r="H8" s="51" t="s">
        <v>229</v>
      </c>
      <c r="I8" s="52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4" ht="18" customHeight="1">
      <c r="A9" s="92" t="s">
        <v>79</v>
      </c>
      <c r="B9" s="92" t="s">
        <v>80</v>
      </c>
      <c r="C9" s="59" t="s">
        <v>2</v>
      </c>
      <c r="D9" s="53"/>
      <c r="E9" s="53"/>
      <c r="F9" s="54">
        <v>137544</v>
      </c>
      <c r="G9" s="55">
        <f t="shared" ref="G9:G22" si="0">F9/$F$22*100</f>
        <v>39.765358250768315</v>
      </c>
      <c r="H9" s="54">
        <v>134402</v>
      </c>
      <c r="I9" s="55">
        <f t="shared" ref="I9:I40" si="1">(F9/H9-1)*100</f>
        <v>2.3377628309102505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8" customHeight="1">
      <c r="A10" s="92"/>
      <c r="B10" s="92"/>
      <c r="C10" s="61"/>
      <c r="D10" s="59" t="s">
        <v>21</v>
      </c>
      <c r="E10" s="53"/>
      <c r="F10" s="54">
        <v>69246</v>
      </c>
      <c r="G10" s="55">
        <f t="shared" si="0"/>
        <v>20.019717308153773</v>
      </c>
      <c r="H10" s="54">
        <v>68285</v>
      </c>
      <c r="I10" s="55">
        <f t="shared" si="1"/>
        <v>1.4073368968294586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8" customHeight="1">
      <c r="A11" s="92"/>
      <c r="B11" s="92"/>
      <c r="C11" s="48"/>
      <c r="D11" s="48"/>
      <c r="E11" s="28" t="s">
        <v>22</v>
      </c>
      <c r="F11" s="54">
        <v>62011</v>
      </c>
      <c r="G11" s="55">
        <f t="shared" si="0"/>
        <v>17.928005805330613</v>
      </c>
      <c r="H11" s="54">
        <v>60883</v>
      </c>
      <c r="I11" s="55">
        <f t="shared" si="1"/>
        <v>1.8527339322963687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8" customHeight="1">
      <c r="A12" s="92"/>
      <c r="B12" s="92"/>
      <c r="C12" s="48"/>
      <c r="D12" s="27"/>
      <c r="E12" s="28" t="s">
        <v>23</v>
      </c>
      <c r="F12" s="54">
        <v>4095</v>
      </c>
      <c r="G12" s="55">
        <f t="shared" si="0"/>
        <v>1.1839058194970062</v>
      </c>
      <c r="H12" s="54">
        <v>4263</v>
      </c>
      <c r="I12" s="55">
        <f t="shared" si="1"/>
        <v>-3.9408866995073843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8" customHeight="1">
      <c r="A13" s="92"/>
      <c r="B13" s="92"/>
      <c r="C13" s="60"/>
      <c r="D13" s="53" t="s">
        <v>24</v>
      </c>
      <c r="E13" s="53"/>
      <c r="F13" s="54">
        <v>49119</v>
      </c>
      <c r="G13" s="55">
        <f t="shared" si="0"/>
        <v>14.200798522069219</v>
      </c>
      <c r="H13" s="54">
        <v>47275</v>
      </c>
      <c r="I13" s="55">
        <f t="shared" si="1"/>
        <v>3.9005817028027412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18" customHeight="1">
      <c r="A14" s="92"/>
      <c r="B14" s="92"/>
      <c r="C14" s="53" t="s">
        <v>3</v>
      </c>
      <c r="D14" s="53"/>
      <c r="E14" s="53"/>
      <c r="F14" s="54">
        <v>1744</v>
      </c>
      <c r="G14" s="55">
        <f t="shared" si="0"/>
        <v>0.50420799736331601</v>
      </c>
      <c r="H14" s="54">
        <v>1727</v>
      </c>
      <c r="I14" s="55">
        <f t="shared" si="1"/>
        <v>0.98436595251882864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18" customHeight="1">
      <c r="A15" s="92"/>
      <c r="B15" s="92"/>
      <c r="C15" s="53" t="s">
        <v>4</v>
      </c>
      <c r="D15" s="53"/>
      <c r="E15" s="53"/>
      <c r="F15" s="54">
        <v>26540</v>
      </c>
      <c r="G15" s="55">
        <f t="shared" si="0"/>
        <v>7.672981794737618</v>
      </c>
      <c r="H15" s="54">
        <v>23649</v>
      </c>
      <c r="I15" s="55">
        <f t="shared" si="1"/>
        <v>12.224618377098405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18" customHeight="1">
      <c r="A16" s="92"/>
      <c r="B16" s="92"/>
      <c r="C16" s="53" t="s">
        <v>25</v>
      </c>
      <c r="D16" s="53"/>
      <c r="E16" s="53"/>
      <c r="F16" s="54">
        <v>4736</v>
      </c>
      <c r="G16" s="55">
        <f t="shared" si="0"/>
        <v>1.3692253873352433</v>
      </c>
      <c r="H16" s="54">
        <v>5229</v>
      </c>
      <c r="I16" s="55">
        <f t="shared" si="1"/>
        <v>-9.4281889462612405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18" customHeight="1">
      <c r="A17" s="92"/>
      <c r="B17" s="92"/>
      <c r="C17" s="53" t="s">
        <v>5</v>
      </c>
      <c r="D17" s="53"/>
      <c r="E17" s="53"/>
      <c r="F17" s="54">
        <v>77673</v>
      </c>
      <c r="G17" s="55">
        <f t="shared" si="0"/>
        <v>22.456048038532593</v>
      </c>
      <c r="H17" s="54">
        <v>84631</v>
      </c>
      <c r="I17" s="55">
        <f t="shared" si="1"/>
        <v>-8.221573655043656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8" customHeight="1">
      <c r="A18" s="92"/>
      <c r="B18" s="92"/>
      <c r="C18" s="53" t="s">
        <v>26</v>
      </c>
      <c r="D18" s="53"/>
      <c r="E18" s="53"/>
      <c r="F18" s="54">
        <v>20321</v>
      </c>
      <c r="G18" s="55">
        <f t="shared" si="0"/>
        <v>5.8750061435894176</v>
      </c>
      <c r="H18" s="54">
        <v>20925</v>
      </c>
      <c r="I18" s="55">
        <f t="shared" si="1"/>
        <v>-2.8864994026284396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18" customHeight="1">
      <c r="A19" s="92"/>
      <c r="B19" s="92"/>
      <c r="C19" s="53" t="s">
        <v>27</v>
      </c>
      <c r="D19" s="53"/>
      <c r="E19" s="53"/>
      <c r="F19" s="54">
        <v>659</v>
      </c>
      <c r="G19" s="55">
        <f t="shared" si="0"/>
        <v>0.1905235494623998</v>
      </c>
      <c r="H19" s="54">
        <v>747</v>
      </c>
      <c r="I19" s="55">
        <f t="shared" si="1"/>
        <v>-11.780455153949132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18" customHeight="1">
      <c r="A20" s="92"/>
      <c r="B20" s="92"/>
      <c r="C20" s="53" t="s">
        <v>6</v>
      </c>
      <c r="D20" s="53"/>
      <c r="E20" s="53"/>
      <c r="F20" s="54">
        <v>19774</v>
      </c>
      <c r="G20" s="55">
        <f t="shared" si="0"/>
        <v>5.7168629242329185</v>
      </c>
      <c r="H20" s="54">
        <v>20079</v>
      </c>
      <c r="I20" s="55">
        <f t="shared" si="1"/>
        <v>-1.51899995019672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18" customHeight="1">
      <c r="A21" s="92"/>
      <c r="B21" s="92"/>
      <c r="C21" s="53" t="s">
        <v>7</v>
      </c>
      <c r="D21" s="53"/>
      <c r="E21" s="53"/>
      <c r="F21" s="54">
        <v>56897</v>
      </c>
      <c r="G21" s="55">
        <f t="shared" si="0"/>
        <v>16.449496803887953</v>
      </c>
      <c r="H21" s="54">
        <v>62705</v>
      </c>
      <c r="I21" s="55">
        <f t="shared" si="1"/>
        <v>-9.2624192648114168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18" customHeight="1">
      <c r="A22" s="92"/>
      <c r="B22" s="92"/>
      <c r="C22" s="53" t="s">
        <v>8</v>
      </c>
      <c r="D22" s="53"/>
      <c r="E22" s="53"/>
      <c r="F22" s="54">
        <v>345889</v>
      </c>
      <c r="G22" s="55">
        <f t="shared" si="0"/>
        <v>100</v>
      </c>
      <c r="H22" s="54">
        <f>SUM(H9,H14:H21)</f>
        <v>354094</v>
      </c>
      <c r="I22" s="55">
        <f t="shared" si="1"/>
        <v>-2.3171813134365449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18" customHeight="1">
      <c r="A23" s="92"/>
      <c r="B23" s="92" t="s">
        <v>81</v>
      </c>
      <c r="C23" s="62" t="s">
        <v>9</v>
      </c>
      <c r="D23" s="28"/>
      <c r="E23" s="28"/>
      <c r="F23" s="54">
        <v>208857</v>
      </c>
      <c r="G23" s="55">
        <f t="shared" ref="G23:G40" si="2">F23/$F$40*100</f>
        <v>61.932000142333557</v>
      </c>
      <c r="H23" s="54">
        <v>209014</v>
      </c>
      <c r="I23" s="55">
        <f t="shared" si="1"/>
        <v>-7.5114585625846164E-2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18" customHeight="1">
      <c r="A24" s="92"/>
      <c r="B24" s="92"/>
      <c r="C24" s="61"/>
      <c r="D24" s="28" t="s">
        <v>10</v>
      </c>
      <c r="E24" s="28"/>
      <c r="F24" s="54">
        <v>72210</v>
      </c>
      <c r="G24" s="55">
        <f t="shared" si="2"/>
        <v>21.412304736149164</v>
      </c>
      <c r="H24" s="54">
        <v>73360</v>
      </c>
      <c r="I24" s="55">
        <f t="shared" si="1"/>
        <v>-1.5676117775354381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18" customHeight="1">
      <c r="A25" s="92"/>
      <c r="B25" s="92"/>
      <c r="C25" s="61"/>
      <c r="D25" s="28" t="s">
        <v>28</v>
      </c>
      <c r="E25" s="28"/>
      <c r="F25" s="54">
        <v>108854</v>
      </c>
      <c r="G25" s="55">
        <f t="shared" si="2"/>
        <v>32.278285829508121</v>
      </c>
      <c r="H25" s="54">
        <v>105302</v>
      </c>
      <c r="I25" s="55">
        <f t="shared" si="1"/>
        <v>3.3731553056921992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8" customHeight="1">
      <c r="A26" s="92"/>
      <c r="B26" s="92"/>
      <c r="C26" s="60"/>
      <c r="D26" s="28" t="s">
        <v>11</v>
      </c>
      <c r="E26" s="28"/>
      <c r="F26" s="54">
        <v>27794</v>
      </c>
      <c r="G26" s="55">
        <f t="shared" si="2"/>
        <v>8.2417061049235549</v>
      </c>
      <c r="H26" s="54">
        <v>30352</v>
      </c>
      <c r="I26" s="55">
        <f t="shared" si="1"/>
        <v>-8.4277807063784955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18" customHeight="1">
      <c r="A27" s="92"/>
      <c r="B27" s="92"/>
      <c r="C27" s="62" t="s">
        <v>12</v>
      </c>
      <c r="D27" s="28"/>
      <c r="E27" s="28"/>
      <c r="F27" s="54">
        <v>106736</v>
      </c>
      <c r="G27" s="55">
        <f t="shared" si="2"/>
        <v>31.650239001767311</v>
      </c>
      <c r="H27" s="54">
        <v>111653</v>
      </c>
      <c r="I27" s="55">
        <f t="shared" si="1"/>
        <v>-4.4038225573876151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18" customHeight="1">
      <c r="A28" s="92"/>
      <c r="B28" s="92"/>
      <c r="C28" s="61"/>
      <c r="D28" s="28" t="s">
        <v>13</v>
      </c>
      <c r="E28" s="28"/>
      <c r="F28" s="54">
        <v>43747</v>
      </c>
      <c r="G28" s="55">
        <f t="shared" si="2"/>
        <v>12.97222123379473</v>
      </c>
      <c r="H28" s="54">
        <v>45784</v>
      </c>
      <c r="I28" s="55">
        <f t="shared" si="1"/>
        <v>-4.4491525423728806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18" customHeight="1">
      <c r="A29" s="92"/>
      <c r="B29" s="92"/>
      <c r="C29" s="61"/>
      <c r="D29" s="28" t="s">
        <v>29</v>
      </c>
      <c r="E29" s="28"/>
      <c r="F29" s="54">
        <v>4110</v>
      </c>
      <c r="G29" s="55">
        <f t="shared" si="2"/>
        <v>1.2187310963242359</v>
      </c>
      <c r="H29" s="54">
        <v>4300</v>
      </c>
      <c r="I29" s="55">
        <f t="shared" si="1"/>
        <v>-4.4186046511627941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18" customHeight="1">
      <c r="A30" s="92"/>
      <c r="B30" s="92"/>
      <c r="C30" s="61"/>
      <c r="D30" s="28" t="s">
        <v>30</v>
      </c>
      <c r="E30" s="28"/>
      <c r="F30" s="54">
        <v>17726</v>
      </c>
      <c r="G30" s="55">
        <f t="shared" si="2"/>
        <v>5.2562597113000988</v>
      </c>
      <c r="H30" s="54">
        <v>19446</v>
      </c>
      <c r="I30" s="55">
        <f t="shared" si="1"/>
        <v>-8.8450066851794684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8" customHeight="1">
      <c r="A31" s="92"/>
      <c r="B31" s="92"/>
      <c r="C31" s="61"/>
      <c r="D31" s="28" t="s">
        <v>31</v>
      </c>
      <c r="E31" s="28"/>
      <c r="F31" s="54">
        <v>22971</v>
      </c>
      <c r="G31" s="55">
        <f t="shared" si="2"/>
        <v>6.8115503682880831</v>
      </c>
      <c r="H31" s="54">
        <v>22205</v>
      </c>
      <c r="I31" s="55">
        <f t="shared" si="1"/>
        <v>3.4496734969601484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8" customHeight="1">
      <c r="A32" s="92"/>
      <c r="B32" s="92"/>
      <c r="C32" s="61"/>
      <c r="D32" s="28" t="s">
        <v>14</v>
      </c>
      <c r="E32" s="28"/>
      <c r="F32" s="54">
        <v>8059</v>
      </c>
      <c r="G32" s="55">
        <f t="shared" si="2"/>
        <v>2.389721144836257</v>
      </c>
      <c r="H32" s="54">
        <v>11929</v>
      </c>
      <c r="I32" s="55">
        <f t="shared" si="1"/>
        <v>-32.441948193478076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8" customHeight="1">
      <c r="A33" s="92"/>
      <c r="B33" s="92"/>
      <c r="C33" s="60"/>
      <c r="D33" s="28" t="s">
        <v>32</v>
      </c>
      <c r="E33" s="28"/>
      <c r="F33" s="54">
        <v>10123</v>
      </c>
      <c r="G33" s="55">
        <f t="shared" si="2"/>
        <v>3.0017554472239025</v>
      </c>
      <c r="H33" s="54">
        <v>7989</v>
      </c>
      <c r="I33" s="55">
        <f t="shared" si="1"/>
        <v>26.71172862686193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8" customHeight="1">
      <c r="A34" s="92"/>
      <c r="B34" s="92"/>
      <c r="C34" s="62" t="s">
        <v>15</v>
      </c>
      <c r="D34" s="28"/>
      <c r="E34" s="28"/>
      <c r="F34" s="54">
        <v>21642</v>
      </c>
      <c r="G34" s="55">
        <f t="shared" si="2"/>
        <v>6.4174643276518522</v>
      </c>
      <c r="H34" s="54">
        <v>15843</v>
      </c>
      <c r="I34" s="55">
        <f t="shared" si="1"/>
        <v>36.602916114372277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8" customHeight="1">
      <c r="A35" s="92"/>
      <c r="B35" s="92"/>
      <c r="C35" s="61"/>
      <c r="D35" s="62" t="s">
        <v>16</v>
      </c>
      <c r="E35" s="28"/>
      <c r="F35" s="54">
        <v>21416</v>
      </c>
      <c r="G35" s="55">
        <f t="shared" si="2"/>
        <v>6.3504489437663834</v>
      </c>
      <c r="H35" s="54">
        <v>15549</v>
      </c>
      <c r="I35" s="55">
        <f t="shared" si="1"/>
        <v>37.732330053379634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8" customHeight="1">
      <c r="A36" s="92"/>
      <c r="B36" s="92"/>
      <c r="C36" s="61"/>
      <c r="D36" s="61"/>
      <c r="E36" s="56" t="s">
        <v>102</v>
      </c>
      <c r="F36" s="54">
        <v>4008</v>
      </c>
      <c r="G36" s="55">
        <f t="shared" si="2"/>
        <v>1.1884852151015906</v>
      </c>
      <c r="H36" s="54">
        <v>3974</v>
      </c>
      <c r="I36" s="55">
        <f t="shared" si="1"/>
        <v>0.85556114745848344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8" customHeight="1">
      <c r="A37" s="92"/>
      <c r="B37" s="92"/>
      <c r="C37" s="61"/>
      <c r="D37" s="60"/>
      <c r="E37" s="28" t="s">
        <v>33</v>
      </c>
      <c r="F37" s="54">
        <v>16712</v>
      </c>
      <c r="G37" s="55">
        <f t="shared" si="2"/>
        <v>4.9555800685573308</v>
      </c>
      <c r="H37" s="54">
        <v>11575</v>
      </c>
      <c r="I37" s="55">
        <f t="shared" si="1"/>
        <v>44.380129589632823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8" customHeight="1">
      <c r="A38" s="92"/>
      <c r="B38" s="92"/>
      <c r="C38" s="61"/>
      <c r="D38" s="53" t="s">
        <v>34</v>
      </c>
      <c r="E38" s="53"/>
      <c r="F38" s="54">
        <v>227</v>
      </c>
      <c r="G38" s="55">
        <f t="shared" si="2"/>
        <v>6.7311912132749771E-2</v>
      </c>
      <c r="H38" s="54">
        <v>294</v>
      </c>
      <c r="I38" s="55">
        <f t="shared" si="1"/>
        <v>-22.789115646258505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8" customHeight="1">
      <c r="A39" s="92"/>
      <c r="B39" s="92"/>
      <c r="C39" s="60"/>
      <c r="D39" s="53" t="s">
        <v>35</v>
      </c>
      <c r="E39" s="53"/>
      <c r="F39" s="54">
        <v>0</v>
      </c>
      <c r="G39" s="55">
        <f t="shared" si="2"/>
        <v>0</v>
      </c>
      <c r="H39" s="54">
        <v>0</v>
      </c>
      <c r="I39" s="55" t="e">
        <f t="shared" si="1"/>
        <v>#DIV/0!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8" customHeight="1">
      <c r="A40" s="92"/>
      <c r="B40" s="92"/>
      <c r="C40" s="28" t="s">
        <v>17</v>
      </c>
      <c r="D40" s="28"/>
      <c r="E40" s="28"/>
      <c r="F40" s="54">
        <v>337236</v>
      </c>
      <c r="G40" s="55">
        <f t="shared" si="2"/>
        <v>100</v>
      </c>
      <c r="H40" s="54">
        <f>SUM(H23,H27,H34)</f>
        <v>336510</v>
      </c>
      <c r="I40" s="55">
        <f t="shared" si="1"/>
        <v>0.21574396006063257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8" customHeight="1">
      <c r="A41" s="24" t="s">
        <v>18</v>
      </c>
    </row>
    <row r="42" spans="1:24" ht="18" customHeight="1">
      <c r="A42" s="25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/>
    </sheetView>
  </sheetViews>
  <sheetFormatPr defaultColWidth="9" defaultRowHeight="13.5"/>
  <cols>
    <col min="1" max="1" width="5.375" style="1" customWidth="1"/>
    <col min="2" max="2" width="3.125" style="1" customWidth="1"/>
    <col min="3" max="3" width="34.75" style="1" customWidth="1"/>
    <col min="4" max="9" width="11.875" style="1" customWidth="1"/>
    <col min="10" max="16384" width="9" style="1"/>
  </cols>
  <sheetData>
    <row r="1" spans="1:9" ht="33.950000000000003" customHeight="1">
      <c r="A1" s="35" t="s">
        <v>0</v>
      </c>
      <c r="B1" s="35"/>
      <c r="C1" s="88" t="s">
        <v>249</v>
      </c>
      <c r="D1" s="36"/>
      <c r="E1" s="36"/>
    </row>
    <row r="4" spans="1:9">
      <c r="A4" s="9" t="s">
        <v>107</v>
      </c>
    </row>
    <row r="5" spans="1:9">
      <c r="I5" s="37" t="s">
        <v>108</v>
      </c>
    </row>
    <row r="6" spans="1:9" s="31" customFormat="1" ht="29.25" customHeight="1">
      <c r="A6" s="68" t="s">
        <v>109</v>
      </c>
      <c r="B6" s="49"/>
      <c r="C6" s="49"/>
      <c r="D6" s="49"/>
      <c r="E6" s="26" t="s">
        <v>226</v>
      </c>
      <c r="F6" s="26" t="s">
        <v>227</v>
      </c>
      <c r="G6" s="26" t="s">
        <v>230</v>
      </c>
      <c r="H6" s="26" t="s">
        <v>232</v>
      </c>
      <c r="I6" s="26" t="s">
        <v>239</v>
      </c>
    </row>
    <row r="7" spans="1:9" ht="27" customHeight="1">
      <c r="A7" s="92" t="s">
        <v>110</v>
      </c>
      <c r="B7" s="59" t="s">
        <v>111</v>
      </c>
      <c r="C7" s="53"/>
      <c r="D7" s="63" t="s">
        <v>112</v>
      </c>
      <c r="E7" s="30">
        <v>306647</v>
      </c>
      <c r="F7" s="26">
        <v>391464</v>
      </c>
      <c r="G7" s="26">
        <v>343241</v>
      </c>
      <c r="H7" s="26">
        <v>354094</v>
      </c>
      <c r="I7" s="26">
        <v>345889</v>
      </c>
    </row>
    <row r="8" spans="1:9" ht="27" customHeight="1">
      <c r="A8" s="92"/>
      <c r="B8" s="80"/>
      <c r="C8" s="53" t="s">
        <v>113</v>
      </c>
      <c r="D8" s="63" t="s">
        <v>37</v>
      </c>
      <c r="E8" s="69">
        <v>199448</v>
      </c>
      <c r="F8" s="69">
        <v>201956</v>
      </c>
      <c r="G8" s="69">
        <v>212432</v>
      </c>
      <c r="H8" s="69">
        <v>230831</v>
      </c>
      <c r="I8" s="70">
        <v>224029</v>
      </c>
    </row>
    <row r="9" spans="1:9" ht="27" customHeight="1">
      <c r="A9" s="92"/>
      <c r="B9" s="53" t="s">
        <v>114</v>
      </c>
      <c r="C9" s="53"/>
      <c r="D9" s="63"/>
      <c r="E9" s="69">
        <v>296379</v>
      </c>
      <c r="F9" s="69">
        <v>380200</v>
      </c>
      <c r="G9" s="69">
        <v>317528</v>
      </c>
      <c r="H9" s="69">
        <v>336510</v>
      </c>
      <c r="I9" s="71">
        <v>337236</v>
      </c>
    </row>
    <row r="10" spans="1:9" ht="27" customHeight="1">
      <c r="A10" s="92"/>
      <c r="B10" s="53" t="s">
        <v>115</v>
      </c>
      <c r="C10" s="53"/>
      <c r="D10" s="63"/>
      <c r="E10" s="69">
        <v>10268</v>
      </c>
      <c r="F10" s="69">
        <v>11264</v>
      </c>
      <c r="G10" s="69">
        <v>25713</v>
      </c>
      <c r="H10" s="69">
        <v>17584</v>
      </c>
      <c r="I10" s="71">
        <v>8653</v>
      </c>
    </row>
    <row r="11" spans="1:9" ht="27" customHeight="1">
      <c r="A11" s="92"/>
      <c r="B11" s="53" t="s">
        <v>116</v>
      </c>
      <c r="C11" s="53"/>
      <c r="D11" s="63"/>
      <c r="E11" s="69">
        <v>1165</v>
      </c>
      <c r="F11" s="69">
        <v>1175</v>
      </c>
      <c r="G11" s="69">
        <v>1103</v>
      </c>
      <c r="H11" s="69">
        <v>1594</v>
      </c>
      <c r="I11" s="71">
        <v>1593</v>
      </c>
    </row>
    <row r="12" spans="1:9" ht="27" customHeight="1">
      <c r="A12" s="92"/>
      <c r="B12" s="53" t="s">
        <v>117</v>
      </c>
      <c r="C12" s="53"/>
      <c r="D12" s="63"/>
      <c r="E12" s="69">
        <v>9103</v>
      </c>
      <c r="F12" s="69">
        <v>10089</v>
      </c>
      <c r="G12" s="69">
        <v>24611</v>
      </c>
      <c r="H12" s="69">
        <v>15989</v>
      </c>
      <c r="I12" s="71">
        <v>7060</v>
      </c>
    </row>
    <row r="13" spans="1:9" ht="27" customHeight="1">
      <c r="A13" s="92"/>
      <c r="B13" s="53" t="s">
        <v>118</v>
      </c>
      <c r="C13" s="53"/>
      <c r="D13" s="63"/>
      <c r="E13" s="69">
        <v>939</v>
      </c>
      <c r="F13" s="69">
        <v>986</v>
      </c>
      <c r="G13" s="69">
        <v>14521</v>
      </c>
      <c r="H13" s="69">
        <v>-8621</v>
      </c>
      <c r="I13" s="71">
        <v>-8929</v>
      </c>
    </row>
    <row r="14" spans="1:9" ht="27" customHeight="1">
      <c r="A14" s="92"/>
      <c r="B14" s="53" t="s">
        <v>119</v>
      </c>
      <c r="C14" s="53"/>
      <c r="D14" s="63"/>
      <c r="E14" s="69">
        <v>0</v>
      </c>
      <c r="F14" s="69">
        <v>0</v>
      </c>
      <c r="G14" s="69">
        <v>0</v>
      </c>
      <c r="H14" s="69">
        <v>0</v>
      </c>
      <c r="I14" s="71">
        <v>0</v>
      </c>
    </row>
    <row r="15" spans="1:9" ht="27" customHeight="1">
      <c r="A15" s="92"/>
      <c r="B15" s="53" t="s">
        <v>120</v>
      </c>
      <c r="C15" s="53"/>
      <c r="D15" s="63"/>
      <c r="E15" s="69">
        <v>-3807</v>
      </c>
      <c r="F15" s="69">
        <v>620</v>
      </c>
      <c r="G15" s="69">
        <v>14526</v>
      </c>
      <c r="H15" s="69">
        <v>-16215</v>
      </c>
      <c r="I15" s="71">
        <v>-8909</v>
      </c>
    </row>
    <row r="16" spans="1:9" ht="27" customHeight="1">
      <c r="A16" s="92"/>
      <c r="B16" s="53" t="s">
        <v>121</v>
      </c>
      <c r="C16" s="53"/>
      <c r="D16" s="63" t="s">
        <v>38</v>
      </c>
      <c r="E16" s="69">
        <v>14443</v>
      </c>
      <c r="F16" s="69">
        <v>18549</v>
      </c>
      <c r="G16" s="69">
        <v>24065</v>
      </c>
      <c r="H16" s="69">
        <v>39980</v>
      </c>
      <c r="I16" s="71">
        <v>54004</v>
      </c>
    </row>
    <row r="17" spans="1:9" ht="27" customHeight="1">
      <c r="A17" s="92"/>
      <c r="B17" s="53" t="s">
        <v>122</v>
      </c>
      <c r="C17" s="53"/>
      <c r="D17" s="63" t="s">
        <v>39</v>
      </c>
      <c r="E17" s="69">
        <v>59420</v>
      </c>
      <c r="F17" s="69">
        <v>46785</v>
      </c>
      <c r="G17" s="69">
        <v>37546</v>
      </c>
      <c r="H17" s="69">
        <v>39312</v>
      </c>
      <c r="I17" s="71">
        <v>56151</v>
      </c>
    </row>
    <row r="18" spans="1:9" ht="27" customHeight="1">
      <c r="A18" s="92"/>
      <c r="B18" s="53" t="s">
        <v>123</v>
      </c>
      <c r="C18" s="53"/>
      <c r="D18" s="63" t="s">
        <v>40</v>
      </c>
      <c r="E18" s="69">
        <v>272240</v>
      </c>
      <c r="F18" s="69">
        <v>273802</v>
      </c>
      <c r="G18" s="69">
        <v>274386</v>
      </c>
      <c r="H18" s="69">
        <v>265220</v>
      </c>
      <c r="I18" s="71">
        <v>258187</v>
      </c>
    </row>
    <row r="19" spans="1:9" ht="27" customHeight="1">
      <c r="A19" s="92"/>
      <c r="B19" s="53" t="s">
        <v>124</v>
      </c>
      <c r="C19" s="53"/>
      <c r="D19" s="63" t="s">
        <v>125</v>
      </c>
      <c r="E19" s="69">
        <v>317217</v>
      </c>
      <c r="F19" s="69">
        <v>302038</v>
      </c>
      <c r="G19" s="69">
        <v>287867</v>
      </c>
      <c r="H19" s="69">
        <f>H17+H18-H16</f>
        <v>264552</v>
      </c>
      <c r="I19" s="69">
        <f>I17+I18-I16</f>
        <v>260334</v>
      </c>
    </row>
    <row r="20" spans="1:9" ht="27" customHeight="1">
      <c r="A20" s="92"/>
      <c r="B20" s="53" t="s">
        <v>126</v>
      </c>
      <c r="C20" s="53"/>
      <c r="D20" s="63" t="s">
        <v>127</v>
      </c>
      <c r="E20" s="72">
        <f t="shared" ref="E20:I20" si="0">E18/E8</f>
        <v>1.364967309774979</v>
      </c>
      <c r="F20" s="72">
        <f t="shared" si="0"/>
        <v>1.3557507575907624</v>
      </c>
      <c r="G20" s="72">
        <f t="shared" si="0"/>
        <v>1.2916415605935077</v>
      </c>
      <c r="H20" s="72">
        <f t="shared" si="0"/>
        <v>1.1489791232546755</v>
      </c>
      <c r="I20" s="72">
        <f t="shared" si="0"/>
        <v>1.1524713318365034</v>
      </c>
    </row>
    <row r="21" spans="1:9" ht="27" customHeight="1">
      <c r="A21" s="92"/>
      <c r="B21" s="53" t="s">
        <v>128</v>
      </c>
      <c r="C21" s="53"/>
      <c r="D21" s="63" t="s">
        <v>129</v>
      </c>
      <c r="E21" s="72">
        <f t="shared" ref="E21:I21" si="1">E19/E8</f>
        <v>1.5904747102001524</v>
      </c>
      <c r="F21" s="72">
        <f t="shared" si="1"/>
        <v>1.4955633900453564</v>
      </c>
      <c r="G21" s="72">
        <f t="shared" si="1"/>
        <v>1.3551018678918429</v>
      </c>
      <c r="H21" s="72">
        <f t="shared" si="1"/>
        <v>1.1460852311864524</v>
      </c>
      <c r="I21" s="72">
        <f t="shared" si="1"/>
        <v>1.1620549125336452</v>
      </c>
    </row>
    <row r="22" spans="1:9" ht="27" customHeight="1">
      <c r="A22" s="92"/>
      <c r="B22" s="53" t="s">
        <v>130</v>
      </c>
      <c r="C22" s="53"/>
      <c r="D22" s="63" t="s">
        <v>131</v>
      </c>
      <c r="E22" s="69">
        <f t="shared" ref="E22:I22" si="2">E18/E24*1000000</f>
        <v>377701.93401592714</v>
      </c>
      <c r="F22" s="69">
        <f t="shared" si="2"/>
        <v>377401.29815173958</v>
      </c>
      <c r="G22" s="69">
        <f t="shared" si="2"/>
        <v>378206.26801361277</v>
      </c>
      <c r="H22" s="69">
        <f t="shared" si="2"/>
        <v>365572.10062674619</v>
      </c>
      <c r="I22" s="69">
        <f t="shared" si="2"/>
        <v>355879.96509940189</v>
      </c>
    </row>
    <row r="23" spans="1:9" ht="27" customHeight="1">
      <c r="A23" s="92"/>
      <c r="B23" s="53" t="s">
        <v>132</v>
      </c>
      <c r="C23" s="53"/>
      <c r="D23" s="63" t="s">
        <v>133</v>
      </c>
      <c r="E23" s="69">
        <f t="shared" ref="E23:I23" si="3">E19/E24*1000000</f>
        <v>440102.38907849829</v>
      </c>
      <c r="F23" s="69">
        <f t="shared" si="3"/>
        <v>416321.03962409013</v>
      </c>
      <c r="G23" s="69">
        <f t="shared" si="3"/>
        <v>396788.11511620379</v>
      </c>
      <c r="H23" s="69">
        <f t="shared" si="3"/>
        <v>364651.34742857615</v>
      </c>
      <c r="I23" s="69">
        <f t="shared" si="3"/>
        <v>358839.34835676348</v>
      </c>
    </row>
    <row r="24" spans="1:9" ht="27" customHeight="1">
      <c r="A24" s="92"/>
      <c r="B24" s="73" t="s">
        <v>134</v>
      </c>
      <c r="C24" s="74"/>
      <c r="D24" s="63" t="s">
        <v>135</v>
      </c>
      <c r="E24" s="69">
        <v>720780</v>
      </c>
      <c r="F24" s="69">
        <v>725493</v>
      </c>
      <c r="G24" s="69">
        <v>725493</v>
      </c>
      <c r="H24" s="69">
        <v>725493</v>
      </c>
      <c r="I24" s="71">
        <v>725489</v>
      </c>
    </row>
    <row r="25" spans="1:9" ht="27" customHeight="1">
      <c r="A25" s="92"/>
      <c r="B25" s="28" t="s">
        <v>136</v>
      </c>
      <c r="C25" s="28"/>
      <c r="D25" s="28"/>
      <c r="E25" s="69">
        <v>172010</v>
      </c>
      <c r="F25" s="69">
        <v>175892</v>
      </c>
      <c r="G25" s="69">
        <v>185704</v>
      </c>
      <c r="H25" s="69">
        <v>180308</v>
      </c>
      <c r="I25" s="64">
        <v>184940</v>
      </c>
    </row>
    <row r="26" spans="1:9" ht="27" customHeight="1">
      <c r="A26" s="92"/>
      <c r="B26" s="28" t="s">
        <v>137</v>
      </c>
      <c r="C26" s="28"/>
      <c r="D26" s="28"/>
      <c r="E26" s="75">
        <v>0.88900000000000001</v>
      </c>
      <c r="F26" s="75">
        <v>0.88400000000000001</v>
      </c>
      <c r="G26" s="75">
        <v>0.86299999999999999</v>
      </c>
      <c r="H26" s="75">
        <v>0.83899999999999997</v>
      </c>
      <c r="I26" s="76">
        <v>0.82899999999999996</v>
      </c>
    </row>
    <row r="27" spans="1:9" ht="27" customHeight="1">
      <c r="A27" s="92"/>
      <c r="B27" s="28" t="s">
        <v>138</v>
      </c>
      <c r="C27" s="28"/>
      <c r="D27" s="28"/>
      <c r="E27" s="77">
        <v>5.3</v>
      </c>
      <c r="F27" s="77">
        <v>5.7</v>
      </c>
      <c r="G27" s="77">
        <v>13.3</v>
      </c>
      <c r="H27" s="77">
        <v>8.9</v>
      </c>
      <c r="I27" s="78">
        <v>3.8</v>
      </c>
    </row>
    <row r="28" spans="1:9" ht="27" customHeight="1">
      <c r="A28" s="92"/>
      <c r="B28" s="28" t="s">
        <v>139</v>
      </c>
      <c r="C28" s="28"/>
      <c r="D28" s="28"/>
      <c r="E28" s="77">
        <v>99.8</v>
      </c>
      <c r="F28" s="77">
        <v>98.2</v>
      </c>
      <c r="G28" s="77">
        <v>93.3</v>
      </c>
      <c r="H28" s="77">
        <v>96.9</v>
      </c>
      <c r="I28" s="78">
        <v>96</v>
      </c>
    </row>
    <row r="29" spans="1:9" ht="27" customHeight="1">
      <c r="A29" s="92"/>
      <c r="B29" s="28" t="s">
        <v>140</v>
      </c>
      <c r="C29" s="28"/>
      <c r="D29" s="28"/>
      <c r="E29" s="77">
        <v>53.4</v>
      </c>
      <c r="F29" s="77">
        <v>41.4</v>
      </c>
      <c r="G29" s="77">
        <v>45.5</v>
      </c>
      <c r="H29" s="77">
        <v>50</v>
      </c>
      <c r="I29" s="78">
        <v>50.1</v>
      </c>
    </row>
    <row r="30" spans="1:9" ht="27" customHeight="1">
      <c r="A30" s="92"/>
      <c r="B30" s="92" t="s">
        <v>141</v>
      </c>
      <c r="C30" s="28" t="s">
        <v>142</v>
      </c>
      <c r="D30" s="28"/>
      <c r="E30" s="77">
        <v>0</v>
      </c>
      <c r="F30" s="77">
        <v>0</v>
      </c>
      <c r="G30" s="77">
        <v>0</v>
      </c>
      <c r="H30" s="77">
        <v>0</v>
      </c>
      <c r="I30" s="78">
        <v>0</v>
      </c>
    </row>
    <row r="31" spans="1:9" ht="27" customHeight="1">
      <c r="A31" s="92"/>
      <c r="B31" s="92"/>
      <c r="C31" s="28" t="s">
        <v>143</v>
      </c>
      <c r="D31" s="28"/>
      <c r="E31" s="77">
        <v>0</v>
      </c>
      <c r="F31" s="77">
        <v>0</v>
      </c>
      <c r="G31" s="77">
        <v>0</v>
      </c>
      <c r="H31" s="77">
        <v>0</v>
      </c>
      <c r="I31" s="78">
        <v>0</v>
      </c>
    </row>
    <row r="32" spans="1:9" ht="27" customHeight="1">
      <c r="A32" s="92"/>
      <c r="B32" s="92"/>
      <c r="C32" s="28" t="s">
        <v>144</v>
      </c>
      <c r="D32" s="28"/>
      <c r="E32" s="77">
        <v>2.7</v>
      </c>
      <c r="F32" s="77">
        <v>2.6</v>
      </c>
      <c r="G32" s="77">
        <v>2.7</v>
      </c>
      <c r="H32" s="77">
        <v>2.7</v>
      </c>
      <c r="I32" s="78">
        <v>2.8</v>
      </c>
    </row>
    <row r="33" spans="1:9" ht="27" customHeight="1">
      <c r="A33" s="92"/>
      <c r="B33" s="92"/>
      <c r="C33" s="28" t="s">
        <v>145</v>
      </c>
      <c r="D33" s="28"/>
      <c r="E33" s="77">
        <v>31.3</v>
      </c>
      <c r="F33" s="77">
        <v>23.9</v>
      </c>
      <c r="G33" s="77">
        <v>14.2</v>
      </c>
      <c r="H33" s="77">
        <v>2</v>
      </c>
      <c r="I33" s="79">
        <v>-7.7</v>
      </c>
    </row>
    <row r="34" spans="1:9" ht="27" customHeight="1">
      <c r="A34" s="1" t="s">
        <v>243</v>
      </c>
      <c r="E34" s="38"/>
      <c r="F34" s="38"/>
      <c r="G34" s="38"/>
      <c r="H34" s="38"/>
      <c r="I34" s="39"/>
    </row>
    <row r="35" spans="1:9" ht="27" customHeight="1">
      <c r="A35" s="11" t="s">
        <v>146</v>
      </c>
    </row>
    <row r="36" spans="1:9">
      <c r="A36" s="40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1" width="13.625" style="1" customWidth="1"/>
    <col min="22" max="25" width="12" style="1" customWidth="1"/>
    <col min="26" max="16384" width="9" style="1"/>
  </cols>
  <sheetData>
    <row r="1" spans="1:25" ht="33.950000000000003" customHeight="1">
      <c r="A1" s="17" t="s">
        <v>0</v>
      </c>
      <c r="B1" s="13"/>
      <c r="C1" s="13"/>
      <c r="D1" s="89" t="s">
        <v>249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5.95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5.95" customHeight="1">
      <c r="A6" s="102" t="s">
        <v>44</v>
      </c>
      <c r="B6" s="101"/>
      <c r="C6" s="101"/>
      <c r="D6" s="101"/>
      <c r="E6" s="101"/>
      <c r="F6" s="95" t="s">
        <v>250</v>
      </c>
      <c r="G6" s="95"/>
      <c r="H6" s="95" t="s">
        <v>251</v>
      </c>
      <c r="I6" s="95"/>
      <c r="J6" s="95"/>
      <c r="K6" s="95"/>
      <c r="L6" s="95"/>
      <c r="M6" s="95"/>
      <c r="N6" s="95"/>
      <c r="O6" s="95"/>
    </row>
    <row r="7" spans="1:25" ht="15.95" customHeight="1">
      <c r="A7" s="101"/>
      <c r="B7" s="101"/>
      <c r="C7" s="101"/>
      <c r="D7" s="101"/>
      <c r="E7" s="101"/>
      <c r="F7" s="51" t="s">
        <v>237</v>
      </c>
      <c r="G7" s="51" t="s">
        <v>238</v>
      </c>
      <c r="H7" s="51" t="s">
        <v>237</v>
      </c>
      <c r="I7" s="51" t="s">
        <v>238</v>
      </c>
      <c r="J7" s="51" t="s">
        <v>237</v>
      </c>
      <c r="K7" s="51" t="s">
        <v>238</v>
      </c>
      <c r="L7" s="51" t="s">
        <v>237</v>
      </c>
      <c r="M7" s="51" t="s">
        <v>238</v>
      </c>
      <c r="N7" s="51" t="s">
        <v>237</v>
      </c>
      <c r="O7" s="51" t="s">
        <v>238</v>
      </c>
    </row>
    <row r="8" spans="1:25" ht="15.95" customHeight="1">
      <c r="A8" s="99" t="s">
        <v>83</v>
      </c>
      <c r="B8" s="59" t="s">
        <v>45</v>
      </c>
      <c r="C8" s="53"/>
      <c r="D8" s="53"/>
      <c r="E8" s="63" t="s">
        <v>36</v>
      </c>
      <c r="F8" s="64">
        <v>14693</v>
      </c>
      <c r="G8" s="64">
        <v>14916</v>
      </c>
      <c r="H8" s="64">
        <v>330</v>
      </c>
      <c r="I8" s="64">
        <v>324</v>
      </c>
      <c r="J8" s="64"/>
      <c r="K8" s="64"/>
      <c r="L8" s="64"/>
      <c r="M8" s="64"/>
      <c r="N8" s="64"/>
      <c r="O8" s="64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95" customHeight="1">
      <c r="A9" s="99"/>
      <c r="B9" s="61"/>
      <c r="C9" s="53" t="s">
        <v>46</v>
      </c>
      <c r="D9" s="53"/>
      <c r="E9" s="63" t="s">
        <v>37</v>
      </c>
      <c r="F9" s="64">
        <v>14693</v>
      </c>
      <c r="G9" s="64">
        <v>14916</v>
      </c>
      <c r="H9" s="64">
        <v>330</v>
      </c>
      <c r="I9" s="64">
        <v>324</v>
      </c>
      <c r="J9" s="64"/>
      <c r="K9" s="64"/>
      <c r="L9" s="64"/>
      <c r="M9" s="64"/>
      <c r="N9" s="64"/>
      <c r="O9" s="64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95" customHeight="1">
      <c r="A10" s="99"/>
      <c r="B10" s="60"/>
      <c r="C10" s="53" t="s">
        <v>47</v>
      </c>
      <c r="D10" s="53"/>
      <c r="E10" s="63" t="s">
        <v>38</v>
      </c>
      <c r="F10" s="64">
        <v>0</v>
      </c>
      <c r="G10" s="64">
        <v>0</v>
      </c>
      <c r="H10" s="64">
        <v>0</v>
      </c>
      <c r="I10" s="64">
        <v>0</v>
      </c>
      <c r="J10" s="65"/>
      <c r="K10" s="65"/>
      <c r="L10" s="64"/>
      <c r="M10" s="64"/>
      <c r="N10" s="64"/>
      <c r="O10" s="64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95" customHeight="1">
      <c r="A11" s="99"/>
      <c r="B11" s="59" t="s">
        <v>48</v>
      </c>
      <c r="C11" s="53"/>
      <c r="D11" s="53"/>
      <c r="E11" s="63" t="s">
        <v>39</v>
      </c>
      <c r="F11" s="64">
        <v>14301</v>
      </c>
      <c r="G11" s="64">
        <v>14887</v>
      </c>
      <c r="H11" s="64">
        <v>313</v>
      </c>
      <c r="I11" s="64">
        <v>324</v>
      </c>
      <c r="J11" s="64"/>
      <c r="K11" s="64"/>
      <c r="L11" s="64"/>
      <c r="M11" s="64"/>
      <c r="N11" s="64"/>
      <c r="O11" s="64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95" customHeight="1">
      <c r="A12" s="99"/>
      <c r="B12" s="61"/>
      <c r="C12" s="53" t="s">
        <v>49</v>
      </c>
      <c r="D12" s="53"/>
      <c r="E12" s="63" t="s">
        <v>40</v>
      </c>
      <c r="F12" s="64">
        <v>14301</v>
      </c>
      <c r="G12" s="64">
        <v>14887</v>
      </c>
      <c r="H12" s="64">
        <v>313</v>
      </c>
      <c r="I12" s="64">
        <v>324</v>
      </c>
      <c r="J12" s="64"/>
      <c r="K12" s="64"/>
      <c r="L12" s="64"/>
      <c r="M12" s="64"/>
      <c r="N12" s="64"/>
      <c r="O12" s="64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95" customHeight="1">
      <c r="A13" s="99"/>
      <c r="B13" s="60"/>
      <c r="C13" s="53" t="s">
        <v>50</v>
      </c>
      <c r="D13" s="53"/>
      <c r="E13" s="63" t="s">
        <v>41</v>
      </c>
      <c r="F13" s="64">
        <v>0</v>
      </c>
      <c r="G13" s="64">
        <v>0</v>
      </c>
      <c r="H13" s="65">
        <v>0</v>
      </c>
      <c r="I13" s="65">
        <v>0</v>
      </c>
      <c r="J13" s="65"/>
      <c r="K13" s="65"/>
      <c r="L13" s="64"/>
      <c r="M13" s="64"/>
      <c r="N13" s="64"/>
      <c r="O13" s="64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95" customHeight="1">
      <c r="A14" s="99"/>
      <c r="B14" s="53" t="s">
        <v>51</v>
      </c>
      <c r="C14" s="53"/>
      <c r="D14" s="53"/>
      <c r="E14" s="63" t="s">
        <v>148</v>
      </c>
      <c r="F14" s="64">
        <f>F9-F12</f>
        <v>392</v>
      </c>
      <c r="G14" s="64">
        <f t="shared" ref="G14:H15" si="0">G9-G12</f>
        <v>29</v>
      </c>
      <c r="H14" s="64">
        <f t="shared" si="0"/>
        <v>17</v>
      </c>
      <c r="I14" s="64">
        <f t="shared" ref="F14:O15" si="1">I9-I12</f>
        <v>0</v>
      </c>
      <c r="J14" s="64">
        <f t="shared" si="1"/>
        <v>0</v>
      </c>
      <c r="K14" s="64">
        <f t="shared" si="1"/>
        <v>0</v>
      </c>
      <c r="L14" s="64">
        <f t="shared" si="1"/>
        <v>0</v>
      </c>
      <c r="M14" s="64">
        <f t="shared" si="1"/>
        <v>0</v>
      </c>
      <c r="N14" s="64">
        <f t="shared" si="1"/>
        <v>0</v>
      </c>
      <c r="O14" s="64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95" customHeight="1">
      <c r="A15" s="99"/>
      <c r="B15" s="53" t="s">
        <v>52</v>
      </c>
      <c r="C15" s="53"/>
      <c r="D15" s="53"/>
      <c r="E15" s="63" t="s">
        <v>149</v>
      </c>
      <c r="F15" s="64">
        <f t="shared" ref="F15" si="2">F10-F13</f>
        <v>0</v>
      </c>
      <c r="G15" s="64">
        <f t="shared" si="0"/>
        <v>0</v>
      </c>
      <c r="H15" s="64">
        <f t="shared" si="0"/>
        <v>0</v>
      </c>
      <c r="I15" s="64">
        <f t="shared" si="1"/>
        <v>0</v>
      </c>
      <c r="J15" s="64">
        <f t="shared" si="1"/>
        <v>0</v>
      </c>
      <c r="K15" s="64">
        <f t="shared" si="1"/>
        <v>0</v>
      </c>
      <c r="L15" s="64">
        <f t="shared" si="1"/>
        <v>0</v>
      </c>
      <c r="M15" s="64">
        <f t="shared" si="1"/>
        <v>0</v>
      </c>
      <c r="N15" s="64">
        <f t="shared" si="1"/>
        <v>0</v>
      </c>
      <c r="O15" s="64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95" customHeight="1">
      <c r="A16" s="99"/>
      <c r="B16" s="53" t="s">
        <v>53</v>
      </c>
      <c r="C16" s="53"/>
      <c r="D16" s="53"/>
      <c r="E16" s="63" t="s">
        <v>150</v>
      </c>
      <c r="F16" s="64">
        <f t="shared" ref="F16" si="3">F8-F11</f>
        <v>392</v>
      </c>
      <c r="G16" s="64">
        <f t="shared" ref="F16:O16" si="4">G8-G11</f>
        <v>29</v>
      </c>
      <c r="H16" s="64">
        <f t="shared" si="4"/>
        <v>17</v>
      </c>
      <c r="I16" s="64">
        <f t="shared" si="4"/>
        <v>0</v>
      </c>
      <c r="J16" s="64">
        <f t="shared" si="4"/>
        <v>0</v>
      </c>
      <c r="K16" s="64">
        <f t="shared" si="4"/>
        <v>0</v>
      </c>
      <c r="L16" s="64">
        <f t="shared" si="4"/>
        <v>0</v>
      </c>
      <c r="M16" s="64">
        <f t="shared" si="4"/>
        <v>0</v>
      </c>
      <c r="N16" s="64">
        <f t="shared" si="4"/>
        <v>0</v>
      </c>
      <c r="O16" s="64">
        <f t="shared" si="4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5.95" customHeight="1">
      <c r="A17" s="99"/>
      <c r="B17" s="53" t="s">
        <v>54</v>
      </c>
      <c r="C17" s="53"/>
      <c r="D17" s="53"/>
      <c r="E17" s="51"/>
      <c r="F17" s="65"/>
      <c r="G17" s="65">
        <v>0</v>
      </c>
      <c r="H17" s="65">
        <v>17</v>
      </c>
      <c r="I17" s="65">
        <v>-35</v>
      </c>
      <c r="J17" s="64"/>
      <c r="K17" s="64"/>
      <c r="L17" s="64"/>
      <c r="M17" s="64"/>
      <c r="N17" s="65"/>
      <c r="O17" s="66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95" customHeight="1">
      <c r="A18" s="99"/>
      <c r="B18" s="53" t="s">
        <v>55</v>
      </c>
      <c r="C18" s="53"/>
      <c r="D18" s="53"/>
      <c r="E18" s="51"/>
      <c r="F18" s="66"/>
      <c r="G18" s="66">
        <v>0</v>
      </c>
      <c r="H18" s="66">
        <v>0</v>
      </c>
      <c r="I18" s="66">
        <v>0</v>
      </c>
      <c r="J18" s="66"/>
      <c r="K18" s="66"/>
      <c r="L18" s="66"/>
      <c r="M18" s="66"/>
      <c r="N18" s="66"/>
      <c r="O18" s="66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95" customHeight="1">
      <c r="A19" s="99" t="s">
        <v>84</v>
      </c>
      <c r="B19" s="59" t="s">
        <v>56</v>
      </c>
      <c r="C19" s="53"/>
      <c r="D19" s="53"/>
      <c r="E19" s="63"/>
      <c r="F19" s="64">
        <v>7501</v>
      </c>
      <c r="G19" s="64">
        <v>5776</v>
      </c>
      <c r="H19" s="64">
        <v>112</v>
      </c>
      <c r="I19" s="64">
        <v>41</v>
      </c>
      <c r="J19" s="64"/>
      <c r="K19" s="64"/>
      <c r="L19" s="64"/>
      <c r="M19" s="64"/>
      <c r="N19" s="64"/>
      <c r="O19" s="64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5.95" customHeight="1">
      <c r="A20" s="99"/>
      <c r="B20" s="60"/>
      <c r="C20" s="53" t="s">
        <v>57</v>
      </c>
      <c r="D20" s="53"/>
      <c r="E20" s="63"/>
      <c r="F20" s="64">
        <v>5249</v>
      </c>
      <c r="G20" s="64">
        <v>3498</v>
      </c>
      <c r="H20" s="64">
        <v>112</v>
      </c>
      <c r="I20" s="64">
        <v>41</v>
      </c>
      <c r="J20" s="64"/>
      <c r="K20" s="65"/>
      <c r="L20" s="64"/>
      <c r="M20" s="64"/>
      <c r="N20" s="64"/>
      <c r="O20" s="64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95" customHeight="1">
      <c r="A21" s="99"/>
      <c r="B21" s="53" t="s">
        <v>58</v>
      </c>
      <c r="C21" s="53"/>
      <c r="D21" s="53"/>
      <c r="E21" s="63" t="s">
        <v>151</v>
      </c>
      <c r="F21" s="64">
        <v>7107</v>
      </c>
      <c r="G21" s="64">
        <v>5020</v>
      </c>
      <c r="H21" s="64">
        <v>112</v>
      </c>
      <c r="I21" s="64">
        <v>41</v>
      </c>
      <c r="J21" s="64"/>
      <c r="K21" s="64"/>
      <c r="L21" s="64"/>
      <c r="M21" s="64"/>
      <c r="N21" s="64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5.95" customHeight="1">
      <c r="A22" s="99"/>
      <c r="B22" s="59" t="s">
        <v>59</v>
      </c>
      <c r="C22" s="53"/>
      <c r="D22" s="53"/>
      <c r="E22" s="63" t="s">
        <v>152</v>
      </c>
      <c r="F22" s="64">
        <v>13816</v>
      </c>
      <c r="G22" s="64">
        <v>12548</v>
      </c>
      <c r="H22" s="64">
        <v>163</v>
      </c>
      <c r="I22" s="64">
        <v>72</v>
      </c>
      <c r="J22" s="64"/>
      <c r="K22" s="64"/>
      <c r="L22" s="64"/>
      <c r="M22" s="64"/>
      <c r="N22" s="64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95" customHeight="1">
      <c r="A23" s="99"/>
      <c r="B23" s="60" t="s">
        <v>60</v>
      </c>
      <c r="C23" s="53" t="s">
        <v>61</v>
      </c>
      <c r="D23" s="53"/>
      <c r="E23" s="63"/>
      <c r="F23" s="64">
        <v>6349</v>
      </c>
      <c r="G23" s="64">
        <v>6708</v>
      </c>
      <c r="H23" s="64">
        <v>46</v>
      </c>
      <c r="I23" s="64">
        <v>72</v>
      </c>
      <c r="J23" s="64"/>
      <c r="K23" s="64"/>
      <c r="L23" s="64"/>
      <c r="M23" s="64"/>
      <c r="N23" s="64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5.95" customHeight="1">
      <c r="A24" s="99"/>
      <c r="B24" s="53" t="s">
        <v>153</v>
      </c>
      <c r="C24" s="53"/>
      <c r="D24" s="53"/>
      <c r="E24" s="63" t="s">
        <v>154</v>
      </c>
      <c r="F24" s="64">
        <f>F21-F22</f>
        <v>-6709</v>
      </c>
      <c r="G24" s="64">
        <f t="shared" ref="G24:H24" si="5">G21-G22</f>
        <v>-7528</v>
      </c>
      <c r="H24" s="64">
        <f t="shared" si="5"/>
        <v>-51</v>
      </c>
      <c r="I24" s="64">
        <f t="shared" ref="H24:O24" si="6">I21-I22</f>
        <v>-31</v>
      </c>
      <c r="J24" s="64">
        <f t="shared" si="6"/>
        <v>0</v>
      </c>
      <c r="K24" s="64">
        <f t="shared" si="6"/>
        <v>0</v>
      </c>
      <c r="L24" s="64">
        <f t="shared" si="6"/>
        <v>0</v>
      </c>
      <c r="M24" s="64">
        <f t="shared" si="6"/>
        <v>0</v>
      </c>
      <c r="N24" s="64">
        <f t="shared" si="6"/>
        <v>0</v>
      </c>
      <c r="O24" s="64">
        <f t="shared" si="6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5.95" customHeight="1">
      <c r="A25" s="99"/>
      <c r="B25" s="59" t="s">
        <v>62</v>
      </c>
      <c r="C25" s="59"/>
      <c r="D25" s="59"/>
      <c r="E25" s="103" t="s">
        <v>155</v>
      </c>
      <c r="F25" s="97">
        <v>6471</v>
      </c>
      <c r="G25" s="97">
        <v>7528</v>
      </c>
      <c r="H25" s="97">
        <v>51</v>
      </c>
      <c r="I25" s="97">
        <v>31</v>
      </c>
      <c r="J25" s="97"/>
      <c r="K25" s="97"/>
      <c r="L25" s="97"/>
      <c r="M25" s="97"/>
      <c r="N25" s="97"/>
      <c r="O25" s="9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95" customHeight="1">
      <c r="A26" s="99"/>
      <c r="B26" s="80" t="s">
        <v>63</v>
      </c>
      <c r="C26" s="80"/>
      <c r="D26" s="80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95" customHeight="1">
      <c r="A27" s="99"/>
      <c r="B27" s="53" t="s">
        <v>156</v>
      </c>
      <c r="C27" s="53"/>
      <c r="D27" s="53"/>
      <c r="E27" s="63" t="s">
        <v>157</v>
      </c>
      <c r="F27" s="64">
        <f t="shared" ref="F27" si="7">F24+F25</f>
        <v>-238</v>
      </c>
      <c r="G27" s="64">
        <f t="shared" ref="F27:O27" si="8">G24+G25</f>
        <v>0</v>
      </c>
      <c r="H27" s="64">
        <f t="shared" si="8"/>
        <v>0</v>
      </c>
      <c r="I27" s="64">
        <f t="shared" si="8"/>
        <v>0</v>
      </c>
      <c r="J27" s="64">
        <f t="shared" si="8"/>
        <v>0</v>
      </c>
      <c r="K27" s="64">
        <f t="shared" si="8"/>
        <v>0</v>
      </c>
      <c r="L27" s="64">
        <f t="shared" si="8"/>
        <v>0</v>
      </c>
      <c r="M27" s="64">
        <f t="shared" si="8"/>
        <v>0</v>
      </c>
      <c r="N27" s="64">
        <f t="shared" si="8"/>
        <v>0</v>
      </c>
      <c r="O27" s="64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95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95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5.95" customHeight="1">
      <c r="A30" s="101" t="s">
        <v>64</v>
      </c>
      <c r="B30" s="101"/>
      <c r="C30" s="101"/>
      <c r="D30" s="101"/>
      <c r="E30" s="101"/>
      <c r="F30" s="96" t="s">
        <v>247</v>
      </c>
      <c r="G30" s="96"/>
      <c r="H30" s="96"/>
      <c r="I30" s="96"/>
      <c r="J30" s="96"/>
      <c r="K30" s="96"/>
      <c r="L30" s="96"/>
      <c r="M30" s="96"/>
      <c r="N30" s="96"/>
      <c r="O30" s="96"/>
      <c r="P30" s="23"/>
      <c r="Q30" s="18"/>
      <c r="R30" s="23"/>
      <c r="S30" s="18"/>
      <c r="T30" s="23"/>
      <c r="U30" s="18"/>
      <c r="V30" s="23"/>
      <c r="W30" s="18"/>
      <c r="X30" s="23"/>
      <c r="Y30" s="18"/>
    </row>
    <row r="31" spans="1:25" ht="15.95" customHeight="1">
      <c r="A31" s="101"/>
      <c r="B31" s="101"/>
      <c r="C31" s="101"/>
      <c r="D31" s="101"/>
      <c r="E31" s="101"/>
      <c r="F31" s="51" t="s">
        <v>237</v>
      </c>
      <c r="G31" s="51" t="s">
        <v>238</v>
      </c>
      <c r="H31" s="51" t="s">
        <v>237</v>
      </c>
      <c r="I31" s="51" t="s">
        <v>238</v>
      </c>
      <c r="J31" s="51" t="s">
        <v>237</v>
      </c>
      <c r="K31" s="51" t="s">
        <v>238</v>
      </c>
      <c r="L31" s="51" t="s">
        <v>237</v>
      </c>
      <c r="M31" s="51" t="s">
        <v>238</v>
      </c>
      <c r="N31" s="51" t="s">
        <v>237</v>
      </c>
      <c r="O31" s="51" t="s">
        <v>238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.95" customHeight="1">
      <c r="A32" s="99" t="s">
        <v>85</v>
      </c>
      <c r="B32" s="59" t="s">
        <v>45</v>
      </c>
      <c r="C32" s="53"/>
      <c r="D32" s="53"/>
      <c r="E32" s="63" t="s">
        <v>36</v>
      </c>
      <c r="F32" s="64">
        <v>506</v>
      </c>
      <c r="G32" s="64">
        <v>726</v>
      </c>
      <c r="H32" s="64"/>
      <c r="I32" s="64"/>
      <c r="J32" s="64"/>
      <c r="K32" s="64"/>
      <c r="L32" s="64"/>
      <c r="M32" s="64"/>
      <c r="N32" s="64"/>
      <c r="O32" s="64"/>
      <c r="P32" s="20"/>
      <c r="Q32" s="20"/>
      <c r="R32" s="20"/>
      <c r="S32" s="20"/>
      <c r="T32" s="22"/>
      <c r="U32" s="22"/>
      <c r="V32" s="20"/>
      <c r="W32" s="20"/>
      <c r="X32" s="22"/>
      <c r="Y32" s="22"/>
    </row>
    <row r="33" spans="1:25" ht="15.95" customHeight="1">
      <c r="A33" s="105"/>
      <c r="B33" s="61"/>
      <c r="C33" s="59" t="s">
        <v>65</v>
      </c>
      <c r="D33" s="53"/>
      <c r="E33" s="63"/>
      <c r="F33" s="64">
        <v>500</v>
      </c>
      <c r="G33" s="64">
        <v>722</v>
      </c>
      <c r="H33" s="64"/>
      <c r="I33" s="64"/>
      <c r="J33" s="64"/>
      <c r="K33" s="64"/>
      <c r="L33" s="64"/>
      <c r="M33" s="64"/>
      <c r="N33" s="64"/>
      <c r="O33" s="64"/>
      <c r="P33" s="20"/>
      <c r="Q33" s="20"/>
      <c r="R33" s="20"/>
      <c r="S33" s="20"/>
      <c r="T33" s="22"/>
      <c r="U33" s="22"/>
      <c r="V33" s="20"/>
      <c r="W33" s="20"/>
      <c r="X33" s="22"/>
      <c r="Y33" s="22"/>
    </row>
    <row r="34" spans="1:25" ht="15.95" customHeight="1">
      <c r="A34" s="105"/>
      <c r="B34" s="61"/>
      <c r="C34" s="60"/>
      <c r="D34" s="53" t="s">
        <v>66</v>
      </c>
      <c r="E34" s="63"/>
      <c r="F34" s="64" t="s">
        <v>248</v>
      </c>
      <c r="G34" s="64">
        <v>722</v>
      </c>
      <c r="H34" s="64"/>
      <c r="I34" s="64"/>
      <c r="J34" s="64"/>
      <c r="K34" s="64"/>
      <c r="L34" s="64"/>
      <c r="M34" s="64"/>
      <c r="N34" s="64"/>
      <c r="O34" s="64"/>
      <c r="P34" s="20"/>
      <c r="Q34" s="20"/>
      <c r="R34" s="20"/>
      <c r="S34" s="20"/>
      <c r="T34" s="22"/>
      <c r="U34" s="22"/>
      <c r="V34" s="20"/>
      <c r="W34" s="20"/>
      <c r="X34" s="22"/>
      <c r="Y34" s="22"/>
    </row>
    <row r="35" spans="1:25" ht="15.95" customHeight="1">
      <c r="A35" s="105"/>
      <c r="B35" s="60"/>
      <c r="C35" s="53" t="s">
        <v>67</v>
      </c>
      <c r="D35" s="53"/>
      <c r="E35" s="63"/>
      <c r="F35" s="64">
        <v>6</v>
      </c>
      <c r="G35" s="64">
        <v>4</v>
      </c>
      <c r="H35" s="64"/>
      <c r="I35" s="64"/>
      <c r="J35" s="66"/>
      <c r="K35" s="66"/>
      <c r="L35" s="64"/>
      <c r="M35" s="64"/>
      <c r="N35" s="64"/>
      <c r="O35" s="64"/>
      <c r="P35" s="20"/>
      <c r="Q35" s="20"/>
      <c r="R35" s="20"/>
      <c r="S35" s="20"/>
      <c r="T35" s="22"/>
      <c r="U35" s="22"/>
      <c r="V35" s="20"/>
      <c r="W35" s="20"/>
      <c r="X35" s="22"/>
      <c r="Y35" s="22"/>
    </row>
    <row r="36" spans="1:25" ht="15.95" customHeight="1">
      <c r="A36" s="105"/>
      <c r="B36" s="59" t="s">
        <v>48</v>
      </c>
      <c r="C36" s="53"/>
      <c r="D36" s="53"/>
      <c r="E36" s="63" t="s">
        <v>37</v>
      </c>
      <c r="F36" s="64">
        <v>444</v>
      </c>
      <c r="G36" s="64">
        <v>730</v>
      </c>
      <c r="H36" s="64"/>
      <c r="I36" s="64"/>
      <c r="J36" s="64"/>
      <c r="K36" s="64"/>
      <c r="L36" s="64"/>
      <c r="M36" s="64"/>
      <c r="N36" s="64"/>
      <c r="O36" s="64"/>
      <c r="P36" s="20"/>
      <c r="Q36" s="20"/>
      <c r="R36" s="20"/>
      <c r="S36" s="20"/>
      <c r="T36" s="20"/>
      <c r="U36" s="20"/>
      <c r="V36" s="20"/>
      <c r="W36" s="20"/>
      <c r="X36" s="22"/>
      <c r="Y36" s="22"/>
    </row>
    <row r="37" spans="1:25" ht="15.95" customHeight="1">
      <c r="A37" s="105"/>
      <c r="B37" s="61"/>
      <c r="C37" s="53" t="s">
        <v>68</v>
      </c>
      <c r="D37" s="53"/>
      <c r="E37" s="63"/>
      <c r="F37" s="64">
        <v>407</v>
      </c>
      <c r="G37" s="64">
        <v>670</v>
      </c>
      <c r="H37" s="64"/>
      <c r="I37" s="64"/>
      <c r="J37" s="64"/>
      <c r="K37" s="64"/>
      <c r="L37" s="64"/>
      <c r="M37" s="64"/>
      <c r="N37" s="64"/>
      <c r="O37" s="64"/>
      <c r="P37" s="20"/>
      <c r="Q37" s="20"/>
      <c r="R37" s="20"/>
      <c r="S37" s="20"/>
      <c r="T37" s="20"/>
      <c r="U37" s="20"/>
      <c r="V37" s="20"/>
      <c r="W37" s="20"/>
      <c r="X37" s="22"/>
      <c r="Y37" s="22"/>
    </row>
    <row r="38" spans="1:25" ht="15.95" customHeight="1">
      <c r="A38" s="105"/>
      <c r="B38" s="60"/>
      <c r="C38" s="53" t="s">
        <v>69</v>
      </c>
      <c r="D38" s="53"/>
      <c r="E38" s="63"/>
      <c r="F38" s="64">
        <v>37</v>
      </c>
      <c r="G38" s="64">
        <v>60</v>
      </c>
      <c r="H38" s="64"/>
      <c r="I38" s="64"/>
      <c r="J38" s="64"/>
      <c r="K38" s="66"/>
      <c r="L38" s="64"/>
      <c r="M38" s="64"/>
      <c r="N38" s="64"/>
      <c r="O38" s="64"/>
      <c r="P38" s="20"/>
      <c r="Q38" s="20"/>
      <c r="R38" s="22"/>
      <c r="S38" s="22"/>
      <c r="T38" s="20"/>
      <c r="U38" s="20"/>
      <c r="V38" s="20"/>
      <c r="W38" s="20"/>
      <c r="X38" s="22"/>
      <c r="Y38" s="22"/>
    </row>
    <row r="39" spans="1:25" ht="15.95" customHeight="1">
      <c r="A39" s="105"/>
      <c r="B39" s="28" t="s">
        <v>70</v>
      </c>
      <c r="C39" s="28"/>
      <c r="D39" s="28"/>
      <c r="E39" s="63" t="s">
        <v>159</v>
      </c>
      <c r="F39" s="64">
        <f>F32-F36</f>
        <v>62</v>
      </c>
      <c r="G39" s="64">
        <f t="shared" ref="F39:O39" si="9">G32-G36</f>
        <v>-4</v>
      </c>
      <c r="H39" s="64">
        <f t="shared" si="9"/>
        <v>0</v>
      </c>
      <c r="I39" s="64">
        <f t="shared" si="9"/>
        <v>0</v>
      </c>
      <c r="J39" s="64">
        <f t="shared" si="9"/>
        <v>0</v>
      </c>
      <c r="K39" s="64">
        <f t="shared" si="9"/>
        <v>0</v>
      </c>
      <c r="L39" s="64">
        <f t="shared" si="9"/>
        <v>0</v>
      </c>
      <c r="M39" s="64">
        <f t="shared" si="9"/>
        <v>0</v>
      </c>
      <c r="N39" s="64">
        <f t="shared" si="9"/>
        <v>0</v>
      </c>
      <c r="O39" s="64">
        <f t="shared" si="9"/>
        <v>0</v>
      </c>
      <c r="P39" s="20"/>
      <c r="Q39" s="20"/>
      <c r="R39" s="20"/>
      <c r="S39" s="20"/>
      <c r="T39" s="20"/>
      <c r="U39" s="20"/>
      <c r="V39" s="20"/>
      <c r="W39" s="20"/>
      <c r="X39" s="22"/>
      <c r="Y39" s="22"/>
    </row>
    <row r="40" spans="1:25" ht="15.95" customHeight="1">
      <c r="A40" s="99" t="s">
        <v>86</v>
      </c>
      <c r="B40" s="59" t="s">
        <v>71</v>
      </c>
      <c r="C40" s="53"/>
      <c r="D40" s="53"/>
      <c r="E40" s="63" t="s">
        <v>39</v>
      </c>
      <c r="F40" s="64">
        <v>485</v>
      </c>
      <c r="G40" s="64">
        <v>599</v>
      </c>
      <c r="H40" s="64"/>
      <c r="I40" s="64"/>
      <c r="J40" s="64"/>
      <c r="K40" s="64"/>
      <c r="L40" s="64"/>
      <c r="M40" s="64"/>
      <c r="N40" s="64"/>
      <c r="O40" s="64"/>
      <c r="P40" s="20"/>
      <c r="Q40" s="20"/>
      <c r="R40" s="20"/>
      <c r="S40" s="20"/>
      <c r="T40" s="22"/>
      <c r="U40" s="22"/>
      <c r="V40" s="22"/>
      <c r="W40" s="22"/>
      <c r="X40" s="20"/>
      <c r="Y40" s="20"/>
    </row>
    <row r="41" spans="1:25" ht="15.95" customHeight="1">
      <c r="A41" s="100"/>
      <c r="B41" s="60"/>
      <c r="C41" s="53" t="s">
        <v>72</v>
      </c>
      <c r="D41" s="53"/>
      <c r="E41" s="63"/>
      <c r="F41" s="66">
        <v>50</v>
      </c>
      <c r="G41" s="66">
        <v>35</v>
      </c>
      <c r="H41" s="66"/>
      <c r="I41" s="66"/>
      <c r="J41" s="64"/>
      <c r="K41" s="64"/>
      <c r="L41" s="64"/>
      <c r="M41" s="64"/>
      <c r="N41" s="64"/>
      <c r="O41" s="64"/>
      <c r="P41" s="22"/>
      <c r="Q41" s="22"/>
      <c r="R41" s="22"/>
      <c r="S41" s="22"/>
      <c r="T41" s="22"/>
      <c r="U41" s="22"/>
      <c r="V41" s="22"/>
      <c r="W41" s="22"/>
      <c r="X41" s="20"/>
      <c r="Y41" s="20"/>
    </row>
    <row r="42" spans="1:25" ht="15.95" customHeight="1">
      <c r="A42" s="100"/>
      <c r="B42" s="59" t="s">
        <v>59</v>
      </c>
      <c r="C42" s="53"/>
      <c r="D42" s="53"/>
      <c r="E42" s="63" t="s">
        <v>40</v>
      </c>
      <c r="F42" s="64">
        <v>576</v>
      </c>
      <c r="G42" s="64">
        <v>605</v>
      </c>
      <c r="H42" s="64"/>
      <c r="I42" s="64"/>
      <c r="J42" s="64"/>
      <c r="K42" s="64"/>
      <c r="L42" s="64"/>
      <c r="M42" s="64"/>
      <c r="N42" s="64"/>
      <c r="O42" s="64"/>
      <c r="P42" s="20"/>
      <c r="Q42" s="20"/>
      <c r="R42" s="20"/>
      <c r="S42" s="20"/>
      <c r="T42" s="22"/>
      <c r="U42" s="22"/>
      <c r="V42" s="20"/>
      <c r="W42" s="20"/>
      <c r="X42" s="20"/>
      <c r="Y42" s="20"/>
    </row>
    <row r="43" spans="1:25" ht="15.95" customHeight="1">
      <c r="A43" s="100"/>
      <c r="B43" s="60"/>
      <c r="C43" s="53" t="s">
        <v>73</v>
      </c>
      <c r="D43" s="53"/>
      <c r="E43" s="63"/>
      <c r="F43" s="64">
        <v>526</v>
      </c>
      <c r="G43" s="64">
        <v>566</v>
      </c>
      <c r="H43" s="64"/>
      <c r="I43" s="64"/>
      <c r="J43" s="66"/>
      <c r="K43" s="66"/>
      <c r="L43" s="64"/>
      <c r="M43" s="64"/>
      <c r="N43" s="64"/>
      <c r="O43" s="64"/>
      <c r="P43" s="20"/>
      <c r="Q43" s="20"/>
      <c r="R43" s="22"/>
      <c r="S43" s="20"/>
      <c r="T43" s="22"/>
      <c r="U43" s="22"/>
      <c r="V43" s="20"/>
      <c r="W43" s="20"/>
      <c r="X43" s="22"/>
      <c r="Y43" s="22"/>
    </row>
    <row r="44" spans="1:25" ht="15.95" customHeight="1">
      <c r="A44" s="100"/>
      <c r="B44" s="53" t="s">
        <v>70</v>
      </c>
      <c r="C44" s="53"/>
      <c r="D44" s="53"/>
      <c r="E44" s="63" t="s">
        <v>160</v>
      </c>
      <c r="F44" s="66">
        <f t="shared" ref="F44" si="10">F40-F42</f>
        <v>-91</v>
      </c>
      <c r="G44" s="66">
        <f t="shared" ref="F44:O44" si="11">G40-G42</f>
        <v>-6</v>
      </c>
      <c r="H44" s="66">
        <f t="shared" si="11"/>
        <v>0</v>
      </c>
      <c r="I44" s="66">
        <f t="shared" si="11"/>
        <v>0</v>
      </c>
      <c r="J44" s="66">
        <f t="shared" si="11"/>
        <v>0</v>
      </c>
      <c r="K44" s="66">
        <f t="shared" si="11"/>
        <v>0</v>
      </c>
      <c r="L44" s="66">
        <f t="shared" si="11"/>
        <v>0</v>
      </c>
      <c r="M44" s="66">
        <f t="shared" si="11"/>
        <v>0</v>
      </c>
      <c r="N44" s="66">
        <f t="shared" si="11"/>
        <v>0</v>
      </c>
      <c r="O44" s="66">
        <f t="shared" si="11"/>
        <v>0</v>
      </c>
      <c r="P44" s="22"/>
      <c r="Q44" s="22"/>
      <c r="R44" s="20"/>
      <c r="S44" s="20"/>
      <c r="T44" s="22"/>
      <c r="U44" s="22"/>
      <c r="V44" s="20"/>
      <c r="W44" s="20"/>
      <c r="X44" s="20"/>
      <c r="Y44" s="20"/>
    </row>
    <row r="45" spans="1:25" ht="15.95" customHeight="1">
      <c r="A45" s="99" t="s">
        <v>78</v>
      </c>
      <c r="B45" s="28" t="s">
        <v>74</v>
      </c>
      <c r="C45" s="28"/>
      <c r="D45" s="28"/>
      <c r="E45" s="63" t="s">
        <v>161</v>
      </c>
      <c r="F45" s="64">
        <f t="shared" ref="F45" si="12">F39+F44</f>
        <v>-29</v>
      </c>
      <c r="G45" s="64">
        <f t="shared" ref="F45:O45" si="13">G39+G44</f>
        <v>-10</v>
      </c>
      <c r="H45" s="64">
        <f t="shared" si="13"/>
        <v>0</v>
      </c>
      <c r="I45" s="64">
        <f t="shared" si="13"/>
        <v>0</v>
      </c>
      <c r="J45" s="64">
        <f t="shared" si="13"/>
        <v>0</v>
      </c>
      <c r="K45" s="64">
        <f t="shared" si="13"/>
        <v>0</v>
      </c>
      <c r="L45" s="64">
        <f t="shared" si="13"/>
        <v>0</v>
      </c>
      <c r="M45" s="64">
        <f t="shared" si="13"/>
        <v>0</v>
      </c>
      <c r="N45" s="64">
        <f t="shared" si="13"/>
        <v>0</v>
      </c>
      <c r="O45" s="64">
        <f t="shared" si="13"/>
        <v>0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5.95" customHeight="1">
      <c r="A46" s="100"/>
      <c r="B46" s="53" t="s">
        <v>75</v>
      </c>
      <c r="C46" s="53"/>
      <c r="D46" s="53"/>
      <c r="E46" s="53"/>
      <c r="F46" s="66">
        <v>0</v>
      </c>
      <c r="G46" s="66">
        <v>0</v>
      </c>
      <c r="H46" s="66"/>
      <c r="I46" s="66"/>
      <c r="J46" s="66"/>
      <c r="K46" s="66"/>
      <c r="L46" s="64"/>
      <c r="M46" s="64"/>
      <c r="N46" s="66"/>
      <c r="O46" s="66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95" customHeight="1">
      <c r="A47" s="100"/>
      <c r="B47" s="53" t="s">
        <v>76</v>
      </c>
      <c r="C47" s="53"/>
      <c r="D47" s="53"/>
      <c r="E47" s="53"/>
      <c r="F47" s="64">
        <v>43</v>
      </c>
      <c r="G47" s="64">
        <v>28</v>
      </c>
      <c r="H47" s="64"/>
      <c r="I47" s="64"/>
      <c r="J47" s="64"/>
      <c r="K47" s="64"/>
      <c r="L47" s="64"/>
      <c r="M47" s="64"/>
      <c r="N47" s="64"/>
      <c r="O47" s="64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5.95" customHeight="1">
      <c r="A48" s="100"/>
      <c r="B48" s="53" t="s">
        <v>77</v>
      </c>
      <c r="C48" s="53"/>
      <c r="D48" s="53"/>
      <c r="E48" s="53"/>
      <c r="F48" s="64">
        <v>43</v>
      </c>
      <c r="G48" s="64">
        <v>28</v>
      </c>
      <c r="H48" s="64"/>
      <c r="I48" s="64"/>
      <c r="J48" s="64"/>
      <c r="K48" s="64"/>
      <c r="L48" s="64"/>
      <c r="M48" s="64"/>
      <c r="N48" s="64"/>
      <c r="O48" s="64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15" ht="15.95" customHeight="1">
      <c r="A49" s="11" t="s">
        <v>162</v>
      </c>
      <c r="O49" s="4"/>
    </row>
    <row r="50" spans="1:15" ht="15.95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T8" sqref="T8"/>
    </sheetView>
  </sheetViews>
  <sheetFormatPr defaultColWidth="9" defaultRowHeight="13.5"/>
  <cols>
    <col min="1" max="2" width="3.625" style="1" customWidth="1"/>
    <col min="3" max="3" width="21.375" style="1" customWidth="1"/>
    <col min="4" max="4" width="20" style="1" customWidth="1"/>
    <col min="5" max="14" width="12.625" style="1" customWidth="1"/>
    <col min="15" max="16384" width="9" style="1"/>
  </cols>
  <sheetData>
    <row r="1" spans="1:14" ht="33.950000000000003" customHeight="1">
      <c r="A1" s="35" t="s">
        <v>0</v>
      </c>
      <c r="B1" s="35"/>
      <c r="C1" s="90" t="s">
        <v>249</v>
      </c>
      <c r="D1" s="41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2"/>
      <c r="B5" s="42" t="s">
        <v>241</v>
      </c>
      <c r="C5" s="42"/>
      <c r="D5" s="42"/>
      <c r="H5" s="16"/>
      <c r="L5" s="16"/>
      <c r="N5" s="16" t="s">
        <v>164</v>
      </c>
    </row>
    <row r="6" spans="1:14" ht="15" customHeight="1">
      <c r="A6" s="43"/>
      <c r="B6" s="44"/>
      <c r="C6" s="44"/>
      <c r="D6" s="86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ht="15" customHeight="1">
      <c r="A7" s="45"/>
      <c r="B7" s="46"/>
      <c r="C7" s="46"/>
      <c r="D7" s="87"/>
      <c r="E7" s="26" t="s">
        <v>237</v>
      </c>
      <c r="F7" s="26" t="s">
        <v>238</v>
      </c>
      <c r="G7" s="26" t="s">
        <v>237</v>
      </c>
      <c r="H7" s="26" t="s">
        <v>238</v>
      </c>
      <c r="I7" s="26" t="s">
        <v>237</v>
      </c>
      <c r="J7" s="26" t="s">
        <v>238</v>
      </c>
      <c r="K7" s="26" t="s">
        <v>237</v>
      </c>
      <c r="L7" s="26" t="s">
        <v>238</v>
      </c>
      <c r="M7" s="26" t="s">
        <v>237</v>
      </c>
      <c r="N7" s="26" t="s">
        <v>238</v>
      </c>
    </row>
    <row r="8" spans="1:14" ht="18" customHeight="1">
      <c r="A8" s="92" t="s">
        <v>165</v>
      </c>
      <c r="B8" s="81" t="s">
        <v>166</v>
      </c>
      <c r="C8" s="82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8" customHeight="1">
      <c r="A9" s="92"/>
      <c r="B9" s="92" t="s">
        <v>167</v>
      </c>
      <c r="C9" s="53" t="s">
        <v>168</v>
      </c>
      <c r="D9" s="5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 ht="18" customHeight="1">
      <c r="A10" s="92"/>
      <c r="B10" s="92"/>
      <c r="C10" s="53" t="s">
        <v>169</v>
      </c>
      <c r="D10" s="5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18" customHeight="1">
      <c r="A11" s="92"/>
      <c r="B11" s="92"/>
      <c r="C11" s="53" t="s">
        <v>170</v>
      </c>
      <c r="D11" s="5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18" customHeight="1">
      <c r="A12" s="92"/>
      <c r="B12" s="92"/>
      <c r="C12" s="53" t="s">
        <v>171</v>
      </c>
      <c r="D12" s="5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18" customHeight="1">
      <c r="A13" s="92"/>
      <c r="B13" s="92"/>
      <c r="C13" s="53" t="s">
        <v>172</v>
      </c>
      <c r="D13" s="5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1:14" ht="18" customHeight="1">
      <c r="A14" s="92"/>
      <c r="B14" s="92"/>
      <c r="C14" s="53" t="s">
        <v>78</v>
      </c>
      <c r="D14" s="5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8" customHeight="1">
      <c r="A15" s="92" t="s">
        <v>173</v>
      </c>
      <c r="B15" s="92" t="s">
        <v>174</v>
      </c>
      <c r="C15" s="53" t="s">
        <v>175</v>
      </c>
      <c r="D15" s="53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4" ht="18" customHeight="1">
      <c r="A16" s="92"/>
      <c r="B16" s="92"/>
      <c r="C16" s="53" t="s">
        <v>176</v>
      </c>
      <c r="D16" s="53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5" ht="18" customHeight="1">
      <c r="A17" s="92"/>
      <c r="B17" s="92"/>
      <c r="C17" s="53" t="s">
        <v>177</v>
      </c>
      <c r="D17" s="53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5" ht="18" customHeight="1">
      <c r="A18" s="92"/>
      <c r="B18" s="92"/>
      <c r="C18" s="53" t="s">
        <v>178</v>
      </c>
      <c r="D18" s="53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5" ht="18" customHeight="1">
      <c r="A19" s="92"/>
      <c r="B19" s="92" t="s">
        <v>179</v>
      </c>
      <c r="C19" s="53" t="s">
        <v>180</v>
      </c>
      <c r="D19" s="53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5" ht="18" customHeight="1">
      <c r="A20" s="92"/>
      <c r="B20" s="92"/>
      <c r="C20" s="53" t="s">
        <v>181</v>
      </c>
      <c r="D20" s="53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5" ht="18" customHeight="1">
      <c r="A21" s="92"/>
      <c r="B21" s="92"/>
      <c r="C21" s="53" t="s">
        <v>182</v>
      </c>
      <c r="D21" s="53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5" ht="18" customHeight="1">
      <c r="A22" s="92"/>
      <c r="B22" s="92"/>
      <c r="C22" s="28" t="s">
        <v>183</v>
      </c>
      <c r="D22" s="28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5" ht="18" customHeight="1">
      <c r="A23" s="92"/>
      <c r="B23" s="92" t="s">
        <v>184</v>
      </c>
      <c r="C23" s="53" t="s">
        <v>185</v>
      </c>
      <c r="D23" s="53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5" ht="18" customHeight="1">
      <c r="A24" s="92"/>
      <c r="B24" s="92"/>
      <c r="C24" s="53" t="s">
        <v>186</v>
      </c>
      <c r="D24" s="53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5" ht="18" customHeight="1">
      <c r="A25" s="92"/>
      <c r="B25" s="92"/>
      <c r="C25" s="53" t="s">
        <v>187</v>
      </c>
      <c r="D25" s="53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5" ht="18" customHeight="1">
      <c r="A26" s="92"/>
      <c r="B26" s="92"/>
      <c r="C26" s="53" t="s">
        <v>188</v>
      </c>
      <c r="D26" s="53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5" ht="18" customHeight="1">
      <c r="A27" s="92"/>
      <c r="B27" s="53" t="s">
        <v>189</v>
      </c>
      <c r="C27" s="53"/>
      <c r="D27" s="53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5" ht="18" customHeight="1">
      <c r="A28" s="92" t="s">
        <v>190</v>
      </c>
      <c r="B28" s="92" t="s">
        <v>191</v>
      </c>
      <c r="C28" s="53" t="s">
        <v>192</v>
      </c>
      <c r="D28" s="85" t="s">
        <v>36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5" ht="18" customHeight="1">
      <c r="A29" s="92"/>
      <c r="B29" s="92"/>
      <c r="C29" s="53" t="s">
        <v>193</v>
      </c>
      <c r="D29" s="85" t="s">
        <v>37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5" ht="18" customHeight="1">
      <c r="A30" s="92"/>
      <c r="B30" s="92"/>
      <c r="C30" s="53" t="s">
        <v>194</v>
      </c>
      <c r="D30" s="85" t="s">
        <v>195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5" ht="18" customHeight="1">
      <c r="A31" s="92"/>
      <c r="B31" s="92"/>
      <c r="C31" s="28" t="s">
        <v>196</v>
      </c>
      <c r="D31" s="85" t="s">
        <v>197</v>
      </c>
      <c r="E31" s="64">
        <f t="shared" ref="E31:N31" si="0">E28-E29-E30</f>
        <v>0</v>
      </c>
      <c r="F31" s="64">
        <f t="shared" si="0"/>
        <v>0</v>
      </c>
      <c r="G31" s="64">
        <f t="shared" si="0"/>
        <v>0</v>
      </c>
      <c r="H31" s="64">
        <f t="shared" si="0"/>
        <v>0</v>
      </c>
      <c r="I31" s="64">
        <f t="shared" si="0"/>
        <v>0</v>
      </c>
      <c r="J31" s="64">
        <f t="shared" si="0"/>
        <v>0</v>
      </c>
      <c r="K31" s="64">
        <f t="shared" si="0"/>
        <v>0</v>
      </c>
      <c r="L31" s="64">
        <f t="shared" si="0"/>
        <v>0</v>
      </c>
      <c r="M31" s="64">
        <f t="shared" si="0"/>
        <v>0</v>
      </c>
      <c r="N31" s="64">
        <f t="shared" si="0"/>
        <v>0</v>
      </c>
      <c r="O31" s="7"/>
    </row>
    <row r="32" spans="1:15" ht="18" customHeight="1">
      <c r="A32" s="92"/>
      <c r="B32" s="92"/>
      <c r="C32" s="53" t="s">
        <v>198</v>
      </c>
      <c r="D32" s="85" t="s">
        <v>199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18" customHeight="1">
      <c r="A33" s="92"/>
      <c r="B33" s="92"/>
      <c r="C33" s="53" t="s">
        <v>200</v>
      </c>
      <c r="D33" s="85" t="s">
        <v>201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ht="18" customHeight="1">
      <c r="A34" s="92"/>
      <c r="B34" s="92"/>
      <c r="C34" s="28" t="s">
        <v>202</v>
      </c>
      <c r="D34" s="85" t="s">
        <v>203</v>
      </c>
      <c r="E34" s="64">
        <f t="shared" ref="E34:N34" si="1">E31+E32-E33</f>
        <v>0</v>
      </c>
      <c r="F34" s="64">
        <f t="shared" si="1"/>
        <v>0</v>
      </c>
      <c r="G34" s="64">
        <f t="shared" si="1"/>
        <v>0</v>
      </c>
      <c r="H34" s="64">
        <f t="shared" si="1"/>
        <v>0</v>
      </c>
      <c r="I34" s="64">
        <f t="shared" si="1"/>
        <v>0</v>
      </c>
      <c r="J34" s="64">
        <f t="shared" si="1"/>
        <v>0</v>
      </c>
      <c r="K34" s="64">
        <f t="shared" si="1"/>
        <v>0</v>
      </c>
      <c r="L34" s="64">
        <f t="shared" si="1"/>
        <v>0</v>
      </c>
      <c r="M34" s="64">
        <f t="shared" si="1"/>
        <v>0</v>
      </c>
      <c r="N34" s="64">
        <f t="shared" si="1"/>
        <v>0</v>
      </c>
    </row>
    <row r="35" spans="1:14" ht="18" customHeight="1">
      <c r="A35" s="92"/>
      <c r="B35" s="92" t="s">
        <v>204</v>
      </c>
      <c r="C35" s="53" t="s">
        <v>205</v>
      </c>
      <c r="D35" s="85" t="s">
        <v>206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ht="18" customHeight="1">
      <c r="A36" s="92"/>
      <c r="B36" s="92"/>
      <c r="C36" s="53" t="s">
        <v>207</v>
      </c>
      <c r="D36" s="85" t="s">
        <v>208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ht="18" customHeight="1">
      <c r="A37" s="92"/>
      <c r="B37" s="92"/>
      <c r="C37" s="53" t="s">
        <v>209</v>
      </c>
      <c r="D37" s="85" t="s">
        <v>210</v>
      </c>
      <c r="E37" s="64">
        <f t="shared" ref="E37:N37" si="2">E34+E35-E36</f>
        <v>0</v>
      </c>
      <c r="F37" s="64">
        <f t="shared" si="2"/>
        <v>0</v>
      </c>
      <c r="G37" s="64">
        <f t="shared" si="2"/>
        <v>0</v>
      </c>
      <c r="H37" s="64">
        <f t="shared" si="2"/>
        <v>0</v>
      </c>
      <c r="I37" s="64">
        <f t="shared" si="2"/>
        <v>0</v>
      </c>
      <c r="J37" s="64">
        <f t="shared" si="2"/>
        <v>0</v>
      </c>
      <c r="K37" s="64">
        <f t="shared" si="2"/>
        <v>0</v>
      </c>
      <c r="L37" s="64">
        <f t="shared" si="2"/>
        <v>0</v>
      </c>
      <c r="M37" s="64">
        <f t="shared" si="2"/>
        <v>0</v>
      </c>
      <c r="N37" s="64">
        <f t="shared" si="2"/>
        <v>0</v>
      </c>
    </row>
    <row r="38" spans="1:14" ht="18" customHeight="1">
      <c r="A38" s="92"/>
      <c r="B38" s="92"/>
      <c r="C38" s="53" t="s">
        <v>211</v>
      </c>
      <c r="D38" s="85" t="s">
        <v>212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8" customHeight="1">
      <c r="A39" s="92"/>
      <c r="B39" s="92"/>
      <c r="C39" s="53" t="s">
        <v>213</v>
      </c>
      <c r="D39" s="85" t="s">
        <v>214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ht="18" customHeight="1">
      <c r="A40" s="92"/>
      <c r="B40" s="92"/>
      <c r="C40" s="53" t="s">
        <v>215</v>
      </c>
      <c r="D40" s="85" t="s">
        <v>216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ht="18" customHeight="1">
      <c r="A41" s="92"/>
      <c r="B41" s="92"/>
      <c r="C41" s="28" t="s">
        <v>217</v>
      </c>
      <c r="D41" s="85" t="s">
        <v>218</v>
      </c>
      <c r="E41" s="64">
        <f t="shared" ref="E41:N41" si="3">E34+E35-E36-E40</f>
        <v>0</v>
      </c>
      <c r="F41" s="64">
        <f t="shared" si="3"/>
        <v>0</v>
      </c>
      <c r="G41" s="64">
        <f t="shared" si="3"/>
        <v>0</v>
      </c>
      <c r="H41" s="64">
        <f t="shared" si="3"/>
        <v>0</v>
      </c>
      <c r="I41" s="64">
        <f t="shared" si="3"/>
        <v>0</v>
      </c>
      <c r="J41" s="64">
        <f t="shared" si="3"/>
        <v>0</v>
      </c>
      <c r="K41" s="64">
        <f t="shared" si="3"/>
        <v>0</v>
      </c>
      <c r="L41" s="64">
        <f t="shared" si="3"/>
        <v>0</v>
      </c>
      <c r="M41" s="64">
        <f t="shared" si="3"/>
        <v>0</v>
      </c>
      <c r="N41" s="64">
        <f t="shared" si="3"/>
        <v>0</v>
      </c>
    </row>
    <row r="42" spans="1:14" ht="18" customHeight="1">
      <c r="A42" s="92"/>
      <c r="B42" s="92"/>
      <c r="C42" s="106" t="s">
        <v>219</v>
      </c>
      <c r="D42" s="106"/>
      <c r="E42" s="64">
        <f t="shared" ref="E42:N42" si="4">E37+E38-E39-E40</f>
        <v>0</v>
      </c>
      <c r="F42" s="64">
        <f t="shared" si="4"/>
        <v>0</v>
      </c>
      <c r="G42" s="64">
        <f t="shared" si="4"/>
        <v>0</v>
      </c>
      <c r="H42" s="64">
        <f t="shared" si="4"/>
        <v>0</v>
      </c>
      <c r="I42" s="64">
        <f t="shared" si="4"/>
        <v>0</v>
      </c>
      <c r="J42" s="64">
        <f t="shared" si="4"/>
        <v>0</v>
      </c>
      <c r="K42" s="64">
        <f t="shared" si="4"/>
        <v>0</v>
      </c>
      <c r="L42" s="64">
        <f t="shared" si="4"/>
        <v>0</v>
      </c>
      <c r="M42" s="64">
        <f t="shared" si="4"/>
        <v>0</v>
      </c>
      <c r="N42" s="64">
        <f t="shared" si="4"/>
        <v>0</v>
      </c>
    </row>
    <row r="43" spans="1:14" ht="18" customHeight="1">
      <c r="A43" s="92"/>
      <c r="B43" s="92"/>
      <c r="C43" s="53" t="s">
        <v>220</v>
      </c>
      <c r="D43" s="85" t="s">
        <v>221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ht="18" customHeight="1">
      <c r="A44" s="92"/>
      <c r="B44" s="92"/>
      <c r="C44" s="28" t="s">
        <v>222</v>
      </c>
      <c r="D44" s="63" t="s">
        <v>223</v>
      </c>
      <c r="E44" s="64">
        <f t="shared" ref="E44:N44" si="5">E41+E43</f>
        <v>0</v>
      </c>
      <c r="F44" s="64">
        <f t="shared" si="5"/>
        <v>0</v>
      </c>
      <c r="G44" s="64">
        <f t="shared" si="5"/>
        <v>0</v>
      </c>
      <c r="H44" s="64">
        <f t="shared" si="5"/>
        <v>0</v>
      </c>
      <c r="I44" s="64">
        <f t="shared" si="5"/>
        <v>0</v>
      </c>
      <c r="J44" s="64">
        <f t="shared" si="5"/>
        <v>0</v>
      </c>
      <c r="K44" s="64">
        <f t="shared" si="5"/>
        <v>0</v>
      </c>
      <c r="L44" s="64">
        <f t="shared" si="5"/>
        <v>0</v>
      </c>
      <c r="M44" s="64">
        <f t="shared" si="5"/>
        <v>0</v>
      </c>
      <c r="N44" s="64">
        <f t="shared" si="5"/>
        <v>0</v>
      </c>
    </row>
    <row r="45" spans="1:14" ht="14.1" customHeight="1">
      <c r="A45" s="11" t="s">
        <v>224</v>
      </c>
    </row>
    <row r="46" spans="1:14" ht="14.1" customHeight="1">
      <c r="A46" s="11" t="s">
        <v>225</v>
      </c>
    </row>
    <row r="47" spans="1:14">
      <c r="A47" s="47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6" firstPageNumber="5" orientation="landscape" useFirstPageNumber="1" horizontalDpi="4294967292" r:id="rId1"/>
  <headerFooter alignWithMargins="0">
    <oddHeader>&amp;R&amp;"明朝,斜体"&amp;9指定都市－5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目崎 廉人</cp:lastModifiedBy>
  <cp:lastPrinted>2025-07-07T01:40:40Z</cp:lastPrinted>
  <dcterms:created xsi:type="dcterms:W3CDTF">1999-07-06T05:17:05Z</dcterms:created>
  <dcterms:modified xsi:type="dcterms:W3CDTF">2025-08-28T00:50:06Z</dcterms:modified>
</cp:coreProperties>
</file>