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A002701000_財務部財務企画課\share\資金室\R07年度\30_照会・回答\250829〆　【地方債協会】都道府県及び指定都市の財政状況について\04作成\"/>
    </mc:Choice>
  </mc:AlternateContent>
  <xr:revisionPtr revIDLastSave="0" documentId="13_ncr:1_{593F1346-3062-49EF-AB22-AA38C2C9566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6" l="1"/>
  <c r="I24" i="9" l="1"/>
  <c r="F24" i="9" l="1"/>
  <c r="G24" i="6"/>
  <c r="F40" i="7" l="1"/>
  <c r="H22" i="7"/>
  <c r="F24" i="6" l="1"/>
  <c r="F27" i="6" s="1"/>
  <c r="F16" i="6"/>
  <c r="F15" i="6"/>
  <c r="F14" i="6"/>
  <c r="I22" i="8"/>
  <c r="I20" i="8"/>
  <c r="F22" i="8"/>
  <c r="I16" i="2"/>
  <c r="H40" i="7"/>
  <c r="F22" i="7"/>
  <c r="G9" i="7" s="1"/>
  <c r="H40" i="2"/>
  <c r="F40" i="2"/>
  <c r="G38" i="2" s="1"/>
  <c r="H22" i="2"/>
  <c r="F22" i="2"/>
  <c r="G20" i="2" s="1"/>
  <c r="F27" i="9"/>
  <c r="F14" i="9"/>
  <c r="I36" i="2"/>
  <c r="N31" i="10"/>
  <c r="N34" i="10" s="1"/>
  <c r="M31" i="10"/>
  <c r="M34" i="10" s="1"/>
  <c r="L31" i="10"/>
  <c r="L34" i="10" s="1"/>
  <c r="L41" i="10" s="1"/>
  <c r="L44" i="10" s="1"/>
  <c r="K31" i="10"/>
  <c r="K34" i="10" s="1"/>
  <c r="K41" i="10" s="1"/>
  <c r="K44" i="10" s="1"/>
  <c r="J31" i="10"/>
  <c r="J34" i="10" s="1"/>
  <c r="I31" i="10"/>
  <c r="I34" i="10" s="1"/>
  <c r="H31" i="10"/>
  <c r="H34" i="10" s="1"/>
  <c r="G31" i="10"/>
  <c r="G34" i="10" s="1"/>
  <c r="F31" i="10"/>
  <c r="F34" i="10" s="1"/>
  <c r="F37" i="10" s="1"/>
  <c r="F42" i="10" s="1"/>
  <c r="E31" i="10"/>
  <c r="E34" i="10" s="1"/>
  <c r="E37" i="10" s="1"/>
  <c r="E42" i="10" s="1"/>
  <c r="O44" i="9"/>
  <c r="N44" i="9"/>
  <c r="M44" i="9"/>
  <c r="L44" i="9"/>
  <c r="K44" i="9"/>
  <c r="J44" i="9"/>
  <c r="I44" i="9"/>
  <c r="H44" i="9"/>
  <c r="G44" i="9"/>
  <c r="F44" i="9"/>
  <c r="O39" i="9"/>
  <c r="N39" i="9"/>
  <c r="M39" i="9"/>
  <c r="L39" i="9"/>
  <c r="K39" i="9"/>
  <c r="J39" i="9"/>
  <c r="I39" i="9"/>
  <c r="H39" i="9"/>
  <c r="G39" i="9"/>
  <c r="F39" i="9"/>
  <c r="O24" i="9"/>
  <c r="O27" i="9" s="1"/>
  <c r="N24" i="9"/>
  <c r="N27" i="9" s="1"/>
  <c r="M24" i="9"/>
  <c r="M27" i="9" s="1"/>
  <c r="L24" i="9"/>
  <c r="L27" i="9" s="1"/>
  <c r="K24" i="9"/>
  <c r="K27" i="9" s="1"/>
  <c r="J24" i="9"/>
  <c r="J27" i="9" s="1"/>
  <c r="I27" i="9"/>
  <c r="H24" i="9"/>
  <c r="H27" i="9" s="1"/>
  <c r="G24" i="9"/>
  <c r="G27" i="9" s="1"/>
  <c r="O16" i="9"/>
  <c r="N16" i="9"/>
  <c r="M16" i="9"/>
  <c r="L16" i="9"/>
  <c r="K16" i="9"/>
  <c r="J16" i="9"/>
  <c r="I16" i="9"/>
  <c r="H16" i="9"/>
  <c r="G16" i="9"/>
  <c r="F16" i="9"/>
  <c r="O15" i="9"/>
  <c r="N15" i="9"/>
  <c r="M15" i="9"/>
  <c r="L15" i="9"/>
  <c r="K15" i="9"/>
  <c r="J15" i="9"/>
  <c r="I15" i="9"/>
  <c r="H15" i="9"/>
  <c r="G15" i="9"/>
  <c r="F15" i="9"/>
  <c r="O14" i="9"/>
  <c r="N14" i="9"/>
  <c r="M14" i="9"/>
  <c r="L14" i="9"/>
  <c r="K14" i="9"/>
  <c r="J14" i="9"/>
  <c r="H14" i="9"/>
  <c r="G14" i="9"/>
  <c r="E22" i="8"/>
  <c r="H20" i="8"/>
  <c r="G20" i="8"/>
  <c r="F20" i="8"/>
  <c r="E20" i="8"/>
  <c r="I19" i="8"/>
  <c r="H19" i="8"/>
  <c r="H21" i="8" s="1"/>
  <c r="G19" i="8"/>
  <c r="F19" i="8"/>
  <c r="F21" i="8" s="1"/>
  <c r="E19" i="8"/>
  <c r="E21" i="8" s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O44" i="6"/>
  <c r="N44" i="6"/>
  <c r="M44" i="6"/>
  <c r="L44" i="6"/>
  <c r="K44" i="6"/>
  <c r="J44" i="6"/>
  <c r="I44" i="6"/>
  <c r="H44" i="6"/>
  <c r="G44" i="6"/>
  <c r="F44" i="6"/>
  <c r="O39" i="6"/>
  <c r="O45" i="6" s="1"/>
  <c r="N39" i="6"/>
  <c r="M39" i="6"/>
  <c r="L39" i="6"/>
  <c r="K39" i="6"/>
  <c r="J39" i="6"/>
  <c r="I39" i="6"/>
  <c r="H39" i="6"/>
  <c r="H45" i="6" s="1"/>
  <c r="G39" i="6"/>
  <c r="F39" i="6"/>
  <c r="O24" i="6"/>
  <c r="O27" i="6" s="1"/>
  <c r="N24" i="6"/>
  <c r="N27" i="6" s="1"/>
  <c r="M24" i="6"/>
  <c r="M27" i="6" s="1"/>
  <c r="L24" i="6"/>
  <c r="L27" i="6" s="1"/>
  <c r="K24" i="6"/>
  <c r="K27" i="6" s="1"/>
  <c r="J24" i="6"/>
  <c r="J27" i="6" s="1"/>
  <c r="I24" i="6"/>
  <c r="I27" i="6" s="1"/>
  <c r="H24" i="6"/>
  <c r="H27" i="6" s="1"/>
  <c r="G27" i="6"/>
  <c r="O16" i="6"/>
  <c r="N16" i="6"/>
  <c r="M16" i="6"/>
  <c r="L16" i="6"/>
  <c r="K16" i="6"/>
  <c r="J16" i="6"/>
  <c r="I16" i="6"/>
  <c r="H16" i="6"/>
  <c r="G16" i="6"/>
  <c r="O15" i="6"/>
  <c r="N15" i="6"/>
  <c r="M15" i="6"/>
  <c r="L15" i="6"/>
  <c r="K15" i="6"/>
  <c r="J15" i="6"/>
  <c r="I15" i="6"/>
  <c r="H15" i="6"/>
  <c r="G15" i="6"/>
  <c r="O14" i="6"/>
  <c r="N14" i="6"/>
  <c r="M14" i="6"/>
  <c r="L14" i="6"/>
  <c r="K14" i="6"/>
  <c r="J14" i="6"/>
  <c r="I14" i="6"/>
  <c r="H14" i="6"/>
  <c r="G14" i="6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G45" i="9" l="1"/>
  <c r="K45" i="9"/>
  <c r="I45" i="9"/>
  <c r="M45" i="9"/>
  <c r="L45" i="6"/>
  <c r="G31" i="2"/>
  <c r="G34" i="2"/>
  <c r="O45" i="9"/>
  <c r="I23" i="8"/>
  <c r="I21" i="8"/>
  <c r="G40" i="2"/>
  <c r="F23" i="8"/>
  <c r="G21" i="2"/>
  <c r="F45" i="6"/>
  <c r="N45" i="6"/>
  <c r="I40" i="7"/>
  <c r="K37" i="10"/>
  <c r="K42" i="10" s="1"/>
  <c r="G13" i="2"/>
  <c r="I45" i="6"/>
  <c r="J45" i="9"/>
  <c r="E23" i="8"/>
  <c r="G24" i="8"/>
  <c r="H24" i="8" s="1"/>
  <c r="G31" i="7"/>
  <c r="G39" i="7"/>
  <c r="N45" i="9"/>
  <c r="G20" i="7"/>
  <c r="G10" i="7"/>
  <c r="G24" i="7"/>
  <c r="G28" i="7"/>
  <c r="G32" i="7"/>
  <c r="G36" i="7"/>
  <c r="G40" i="7"/>
  <c r="H45" i="9"/>
  <c r="G21" i="7"/>
  <c r="G25" i="7"/>
  <c r="G29" i="7"/>
  <c r="G33" i="7"/>
  <c r="G37" i="7"/>
  <c r="G26" i="2"/>
  <c r="G26" i="7"/>
  <c r="G30" i="7"/>
  <c r="G34" i="7"/>
  <c r="G38" i="7"/>
  <c r="G17" i="7"/>
  <c r="E41" i="10"/>
  <c r="E44" i="10" s="1"/>
  <c r="G19" i="7"/>
  <c r="G23" i="7"/>
  <c r="G14" i="7"/>
  <c r="G12" i="7"/>
  <c r="G27" i="7"/>
  <c r="G35" i="7"/>
  <c r="F45" i="9"/>
  <c r="H41" i="10"/>
  <c r="H44" i="10" s="1"/>
  <c r="H37" i="10"/>
  <c r="H42" i="10" s="1"/>
  <c r="I37" i="10"/>
  <c r="I42" i="10" s="1"/>
  <c r="I41" i="10"/>
  <c r="I44" i="10" s="1"/>
  <c r="L37" i="10"/>
  <c r="L42" i="10" s="1"/>
  <c r="G9" i="2"/>
  <c r="I22" i="2"/>
  <c r="G22" i="2"/>
  <c r="G10" i="2"/>
  <c r="L45" i="9"/>
  <c r="G16" i="2"/>
  <c r="G14" i="2"/>
  <c r="F41" i="10"/>
  <c r="F44" i="10" s="1"/>
  <c r="G45" i="6"/>
  <c r="J45" i="6"/>
  <c r="M45" i="6"/>
  <c r="G19" i="2"/>
  <c r="G37" i="10"/>
  <c r="G42" i="10" s="1"/>
  <c r="G41" i="10"/>
  <c r="G44" i="10" s="1"/>
  <c r="M37" i="10"/>
  <c r="M42" i="10" s="1"/>
  <c r="M41" i="10"/>
  <c r="M44" i="10" s="1"/>
  <c r="N41" i="10"/>
  <c r="N44" i="10" s="1"/>
  <c r="N37" i="10"/>
  <c r="N42" i="10" s="1"/>
  <c r="J41" i="10"/>
  <c r="J44" i="10" s="1"/>
  <c r="J37" i="10"/>
  <c r="J42" i="10" s="1"/>
  <c r="G29" i="2"/>
  <c r="G30" i="2"/>
  <c r="I40" i="2"/>
  <c r="G17" i="2"/>
  <c r="G24" i="2"/>
  <c r="G35" i="2"/>
  <c r="G37" i="2"/>
  <c r="G39" i="2"/>
  <c r="G11" i="7"/>
  <c r="G28" i="2"/>
  <c r="G16" i="7"/>
  <c r="G18" i="7"/>
  <c r="I22" i="7"/>
  <c r="G15" i="2"/>
  <c r="G32" i="2"/>
  <c r="G27" i="2"/>
  <c r="G21" i="8"/>
  <c r="G12" i="2"/>
  <c r="G13" i="7"/>
  <c r="G18" i="2"/>
  <c r="G15" i="7"/>
  <c r="G22" i="7"/>
  <c r="G11" i="2"/>
  <c r="G33" i="2"/>
  <c r="G23" i="2"/>
  <c r="G25" i="2"/>
  <c r="G36" i="2"/>
  <c r="G23" i="8" l="1"/>
  <c r="G22" i="8"/>
  <c r="H23" i="8" l="1"/>
  <c r="H22" i="8"/>
</calcChain>
</file>

<file path=xl/sharedStrings.xml><?xml version="1.0" encoding="utf-8"?>
<sst xmlns="http://schemas.openxmlformats.org/spreadsheetml/2006/main" count="429" uniqueCount="263">
  <si>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</si>
  <si>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</si>
  <si>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</si>
  <si>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</si>
  <si>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</si>
  <si>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</si>
  <si>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</si>
  <si>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</si>
  <si>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</si>
  <si>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</si>
  <si>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</si>
  <si>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</si>
  <si>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</si>
  <si>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</si>
  <si>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</si>
  <si>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</si>
  <si>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</si>
  <si>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</si>
  <si>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</si>
  <si>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</si>
  <si>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</si>
  <si>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</si>
  <si>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</si>
  <si>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</si>
  <si>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</si>
  <si>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</si>
  <si>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</si>
  <si>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</si>
  <si>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</si>
  <si>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</si>
  <si>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</si>
  <si>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</si>
  <si>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</si>
  <si>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</si>
  <si>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</si>
  <si>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</si>
  <si>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</si>
  <si>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</si>
  <si>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</si>
  <si>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</si>
  <si>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</si>
  <si>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</si>
  <si>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</si>
  <si>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</si>
  <si>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</si>
  <si>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</si>
  <si>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</si>
  <si>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</si>
  <si>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</si>
  <si>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</si>
  <si>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</si>
  <si>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</si>
  <si>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</si>
  <si>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</si>
  <si>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</si>
  <si>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</si>
  <si>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</si>
  <si>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</si>
  <si>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</si>
  <si>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</si>
  <si>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</si>
  <si>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</si>
  <si>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</si>
  <si>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</si>
  <si>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</si>
  <si>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</si>
  <si>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</si>
  <si>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</si>
  <si>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</si>
  <si>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</si>
  <si>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</si>
  <si>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</si>
  <si>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</si>
  <si>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</si>
  <si>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</si>
  <si>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</si>
  <si>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</si>
  <si>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</si>
  <si>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</si>
  <si>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</si>
  <si>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</si>
  <si>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</si>
  <si>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</si>
  <si>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</si>
  <si>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</si>
  <si>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</si>
  <si>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</si>
  <si>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</si>
  <si>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</si>
  <si>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</si>
  <si>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</si>
  <si>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</si>
  <si>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</si>
  <si>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</si>
  <si>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</si>
  <si>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</si>
  <si>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</si>
  <si>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</si>
  <si>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</si>
  <si>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</si>
  <si>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</si>
  <si>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</si>
  <si>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</si>
  <si>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</si>
  <si>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</si>
  <si>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</si>
  <si>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</si>
  <si>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</si>
  <si>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</si>
  <si>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</si>
  <si>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</si>
  <si>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</si>
  <si>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</si>
  <si>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</si>
  <si>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</si>
  <si>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</si>
  <si>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</si>
  <si>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</si>
  <si>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</si>
  <si>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</si>
  <si>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</si>
  <si>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</si>
  <si>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</si>
  <si>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</si>
  <si>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</si>
  <si>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</si>
  <si>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</si>
  <si>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</si>
  <si>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</si>
  <si>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</si>
  <si>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</si>
  <si>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</si>
  <si>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</si>
  <si>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</si>
  <si>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</si>
  <si>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</si>
  <si>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</si>
  <si>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</si>
  <si>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</si>
  <si>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</si>
  <si>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</si>
  <si>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</si>
  <si>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</si>
  <si>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</si>
  <si>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</si>
  <si>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</si>
  <si>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</si>
  <si>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</si>
  <si>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</si>
  <si>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</si>
  <si>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</si>
  <si>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</si>
  <si>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</si>
  <si>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</si>
  <si>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</si>
  <si>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</si>
  <si>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</si>
  <si>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</si>
  <si>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</si>
  <si>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</si>
  <si>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</si>
  <si>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</si>
  <si>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</si>
  <si>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</si>
  <si>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</si>
  <si>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</si>
  <si>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</si>
  <si>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</si>
  <si>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</si>
  <si>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</si>
  <si>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</si>
  <si>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</si>
  <si>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</si>
  <si>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</si>
  <si>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</si>
  <si>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</si>
  <si>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</si>
  <si>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</si>
  <si>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</si>
  <si>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</si>
  <si>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</si>
  <si>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</si>
  <si>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</si>
  <si>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</si>
  <si>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</si>
  <si>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</si>
  <si>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</si>
  <si>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</si>
  <si>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</si>
  <si>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</si>
  <si>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</si>
  <si>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</si>
  <si>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</si>
  <si>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</si>
  <si>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</si>
  <si>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</si>
  <si>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</si>
  <si>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</si>
  <si>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</si>
  <si>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</si>
  <si>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</si>
  <si>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</si>
  <si>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</si>
  <si>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</si>
  <si>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</si>
  <si>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</si>
  <si>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</si>
  <si>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</si>
  <si>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</si>
  <si>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</si>
  <si>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</si>
  <si>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</si>
  <si>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</si>
  <si>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</si>
  <si>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</si>
  <si>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</si>
  <si>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</si>
  <si>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</si>
  <si>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</si>
  <si>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</si>
  <si>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</si>
  <si>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</si>
  <si>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</si>
  <si>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</si>
  <si>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</si>
  <si>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</si>
  <si>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</si>
  <si>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</si>
  <si>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</si>
  <si>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</si>
  <si>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</si>
  <si>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</si>
  <si>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</si>
  <si>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</si>
  <si>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</si>
  <si>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</si>
  <si>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</si>
  <si>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</si>
  <si>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</si>
  <si>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</si>
  <si>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</si>
  <si>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</si>
  <si>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</si>
  <si>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</si>
  <si>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新潟市</t>
    <rPh sb="0" eb="3">
      <t>ニイガタシ</t>
    </rPh>
    <phoneticPr fontId="7"/>
  </si>
  <si>
    <t>新潟市</t>
    <rPh sb="0" eb="3">
      <t>ニイガタシ</t>
    </rPh>
    <phoneticPr fontId="15"/>
  </si>
  <si>
    <t>←令和2年度から百万単じゃない</t>
    <rPh sb="1" eb="3">
      <t>レイワ</t>
    </rPh>
    <rPh sb="4" eb="5">
      <t>ネン</t>
    </rPh>
    <rPh sb="5" eb="6">
      <t>ド</t>
    </rPh>
    <rPh sb="8" eb="10">
      <t>ヒャクマン</t>
    </rPh>
    <rPh sb="10" eb="11">
      <t>タン</t>
    </rPh>
    <phoneticPr fontId="15"/>
  </si>
  <si>
    <t>新潟市土地開発公社</t>
    <rPh sb="0" eb="3">
      <t>ニイガタシ</t>
    </rPh>
    <rPh sb="3" eb="5">
      <t>トチ</t>
    </rPh>
    <rPh sb="5" eb="7">
      <t>カイハツ</t>
    </rPh>
    <rPh sb="7" eb="9">
      <t>コウシャ</t>
    </rPh>
    <phoneticPr fontId="15"/>
  </si>
  <si>
    <t>新潟地下開発</t>
    <rPh sb="0" eb="2">
      <t>ニイガタ</t>
    </rPh>
    <rPh sb="2" eb="4">
      <t>チカ</t>
    </rPh>
    <rPh sb="4" eb="6">
      <t>カイハツ</t>
    </rPh>
    <phoneticPr fontId="15"/>
  </si>
  <si>
    <t>エフエム新津</t>
    <rPh sb="4" eb="6">
      <t>ニイツ</t>
    </rPh>
    <phoneticPr fontId="15"/>
  </si>
  <si>
    <t>まちづくり豊栄</t>
    <rPh sb="5" eb="7">
      <t>トヨサカ</t>
    </rPh>
    <phoneticPr fontId="15"/>
  </si>
  <si>
    <t>下水道事業</t>
    <rPh sb="0" eb="3">
      <t>ゲスイドウ</t>
    </rPh>
    <rPh sb="3" eb="5">
      <t>ジギョウ</t>
    </rPh>
    <phoneticPr fontId="7"/>
  </si>
  <si>
    <t>下水道事業</t>
    <rPh sb="0" eb="5">
      <t>ゲスイドウジギョウ</t>
    </rPh>
    <phoneticPr fontId="15"/>
  </si>
  <si>
    <t>病院事業</t>
    <rPh sb="0" eb="2">
      <t>ビョウイン</t>
    </rPh>
    <rPh sb="2" eb="4">
      <t>ジギョウ</t>
    </rPh>
    <phoneticPr fontId="15"/>
  </si>
  <si>
    <t>水道事業</t>
    <rPh sb="0" eb="2">
      <t>スイドウ</t>
    </rPh>
    <rPh sb="2" eb="4">
      <t>ジギョウ</t>
    </rPh>
    <phoneticPr fontId="15"/>
  </si>
  <si>
    <t>水道事業</t>
    <rPh sb="0" eb="2">
      <t>スイドウ</t>
    </rPh>
    <rPh sb="2" eb="4">
      <t>ジギョウ</t>
    </rPh>
    <phoneticPr fontId="7"/>
  </si>
  <si>
    <t>病院事業</t>
    <rPh sb="0" eb="2">
      <t>ビョウイン</t>
    </rPh>
    <rPh sb="2" eb="4">
      <t>ジギョウ</t>
    </rPh>
    <phoneticPr fontId="7"/>
  </si>
  <si>
    <t>介護サービス（指定介護老人福祉施設）</t>
    <rPh sb="0" eb="2">
      <t>カイゴ</t>
    </rPh>
    <rPh sb="7" eb="9">
      <t>シテイ</t>
    </rPh>
    <rPh sb="9" eb="11">
      <t>カイゴ</t>
    </rPh>
    <rPh sb="11" eb="13">
      <t>ロウジン</t>
    </rPh>
    <rPh sb="13" eb="15">
      <t>フクシ</t>
    </rPh>
    <rPh sb="15" eb="17">
      <t>シセツ</t>
    </rPh>
    <phoneticPr fontId="15"/>
  </si>
  <si>
    <t>介護サービス（指定介護老人福祉施設）</t>
    <rPh sb="0" eb="2">
      <t>カイゴ</t>
    </rPh>
    <rPh sb="7" eb="9">
      <t>シテイ</t>
    </rPh>
    <rPh sb="9" eb="11">
      <t>カイゴ</t>
    </rPh>
    <rPh sb="11" eb="13">
      <t>ロウジン</t>
    </rPh>
    <rPh sb="13" eb="15">
      <t>フクシ</t>
    </rPh>
    <rPh sb="15" eb="17">
      <t>シセツ</t>
    </rPh>
    <phoneticPr fontId="7"/>
  </si>
  <si>
    <t>と畜場事業</t>
    <rPh sb="1" eb="2">
      <t>チク</t>
    </rPh>
    <rPh sb="2" eb="3">
      <t>ジョウ</t>
    </rPh>
    <rPh sb="3" eb="5">
      <t>ジギョウ</t>
    </rPh>
    <phoneticPr fontId="7"/>
  </si>
  <si>
    <t>と畜場事業</t>
    <rPh sb="1" eb="2">
      <t>チク</t>
    </rPh>
    <rPh sb="2" eb="3">
      <t>ジョウ</t>
    </rPh>
    <rPh sb="3" eb="5">
      <t>ジギョウ</t>
    </rPh>
    <phoneticPr fontId="15"/>
  </si>
  <si>
    <t>市場事業</t>
    <rPh sb="0" eb="2">
      <t>イチバ</t>
    </rPh>
    <rPh sb="2" eb="4">
      <t>ジギョウ</t>
    </rPh>
    <phoneticPr fontId="15"/>
  </si>
  <si>
    <t>市場事業</t>
    <rPh sb="0" eb="2">
      <t>イチバ</t>
    </rPh>
    <rPh sb="2" eb="4">
      <t>ジギョウ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</si>
</sst>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2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sz val="11"/>
      <name val="游ゴシック"/>
      <family val="1"/>
      <charset val="128"/>
    </font>
    <font>
      <b/>
      <sz val="12"/>
      <name val="ＭＳ Ｐゴシック"/>
      <family val="1"/>
      <charset val="128"/>
    </font>
    <font>
      <sz val="11"/>
      <name val="ＭＳ Ｐゴシック"/>
      <family val="1"/>
      <charset val="128"/>
    </font>
    <font>
      <b/>
      <sz val="11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17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1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8" xfId="0" applyNumberForma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4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177" fontId="18" fillId="0" borderId="8" xfId="1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distributed" vertical="center" justifyLastLine="1"/>
    </xf>
    <xf numFmtId="41" fontId="20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distributed" vertical="center" justifyLastLine="1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0" fillId="0" borderId="8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0" fillId="0" borderId="8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41" fontId="16" fillId="0" borderId="8" xfId="0" applyNumberFormat="1" applyFont="1" applyBorder="1" applyAlignment="1">
      <alignment horizontal="right" vertical="center"/>
    </xf>
    <xf numFmtId="41" fontId="20" fillId="0" borderId="8" xfId="0" applyNumberFormat="1" applyFon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view="pageBreakPreview" zoomScaleNormal="100" zoomScaleSheetLayoutView="100" workbookViewId="0">
      <pane xSplit="5" ySplit="8" topLeftCell="F37" activePane="bottomRight" state="frozen"/>
      <selection activeCell="F17" sqref="F17"/>
      <selection pane="topRight" activeCell="F17" sqref="F17"/>
      <selection pane="bottomLeft" activeCell="F17" sqref="F17"/>
      <selection pane="bottomRight" activeCell="F35" sqref="F35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94" t="s">
        <v>0</v>
      </c>
      <c r="B1" s="94"/>
      <c r="C1" s="94"/>
      <c r="D1" s="94"/>
      <c r="E1" s="91" t="s">
        <v>244</v>
      </c>
      <c r="F1" s="2"/>
    </row>
    <row r="3" spans="1:9" ht="14">
      <c r="A3" s="10" t="s">
        <v>103</v>
      </c>
    </row>
    <row r="5" spans="1:9">
      <c r="A5" s="9" t="s">
        <v>233</v>
      </c>
    </row>
    <row r="6" spans="1:9" ht="14">
      <c r="A6" s="3"/>
      <c r="G6" s="96" t="s">
        <v>104</v>
      </c>
      <c r="H6" s="97"/>
      <c r="I6" s="97"/>
    </row>
    <row r="7" spans="1:9" ht="27" customHeight="1">
      <c r="A7" s="8"/>
      <c r="B7" s="4"/>
      <c r="C7" s="4"/>
      <c r="D7" s="4"/>
      <c r="E7" s="59"/>
      <c r="F7" s="51" t="s">
        <v>234</v>
      </c>
      <c r="G7" s="51"/>
      <c r="H7" s="51" t="s">
        <v>231</v>
      </c>
      <c r="I7" s="52" t="s">
        <v>20</v>
      </c>
    </row>
    <row r="8" spans="1:9" ht="17.149999999999999" customHeight="1">
      <c r="A8" s="5"/>
      <c r="B8" s="6"/>
      <c r="C8" s="6"/>
      <c r="D8" s="6"/>
      <c r="E8" s="60"/>
      <c r="F8" s="53" t="s">
        <v>101</v>
      </c>
      <c r="G8" s="53" t="s">
        <v>1</v>
      </c>
      <c r="H8" s="53" t="s">
        <v>228</v>
      </c>
      <c r="I8" s="54"/>
    </row>
    <row r="9" spans="1:9" ht="18" customHeight="1">
      <c r="A9" s="95" t="s">
        <v>79</v>
      </c>
      <c r="B9" s="95" t="s">
        <v>80</v>
      </c>
      <c r="C9" s="61" t="s">
        <v>2</v>
      </c>
      <c r="D9" s="55"/>
      <c r="E9" s="55"/>
      <c r="F9" s="56">
        <v>139816</v>
      </c>
      <c r="G9" s="57">
        <f t="shared" ref="G9:G22" si="0">F9/$F$22*100</f>
        <v>32.638540351139298</v>
      </c>
      <c r="H9" s="56">
        <v>132240</v>
      </c>
      <c r="I9" s="57">
        <f t="shared" ref="I9:I21" si="1">(F9/H9-1)*100</f>
        <v>5.7289776164549222</v>
      </c>
    </row>
    <row r="10" spans="1:9" ht="18" customHeight="1">
      <c r="A10" s="95"/>
      <c r="B10" s="95"/>
      <c r="C10" s="63"/>
      <c r="D10" s="61" t="s">
        <v>21</v>
      </c>
      <c r="E10" s="55"/>
      <c r="F10" s="56">
        <v>68072</v>
      </c>
      <c r="G10" s="57">
        <f t="shared" si="0"/>
        <v>15.890675736559151</v>
      </c>
      <c r="H10" s="56">
        <v>61103</v>
      </c>
      <c r="I10" s="57">
        <f t="shared" si="1"/>
        <v>11.405331980426503</v>
      </c>
    </row>
    <row r="11" spans="1:9" ht="18" customHeight="1">
      <c r="A11" s="95"/>
      <c r="B11" s="95"/>
      <c r="C11" s="50"/>
      <c r="D11" s="50"/>
      <c r="E11" s="29" t="s">
        <v>22</v>
      </c>
      <c r="F11" s="56">
        <v>56168</v>
      </c>
      <c r="G11" s="57">
        <f t="shared" si="0"/>
        <v>13.11181506009893</v>
      </c>
      <c r="H11" s="56">
        <v>50638</v>
      </c>
      <c r="I11" s="57">
        <f t="shared" si="1"/>
        <v>10.92065247442633</v>
      </c>
    </row>
    <row r="12" spans="1:9" ht="18" customHeight="1">
      <c r="A12" s="95"/>
      <c r="B12" s="95"/>
      <c r="C12" s="50"/>
      <c r="D12" s="28"/>
      <c r="E12" s="29" t="s">
        <v>23</v>
      </c>
      <c r="F12" s="56">
        <v>7495</v>
      </c>
      <c r="G12" s="57">
        <f>F12/$F$22*100</f>
        <v>1.7496270808189982</v>
      </c>
      <c r="H12" s="56">
        <v>6195</v>
      </c>
      <c r="I12" s="57">
        <f t="shared" si="1"/>
        <v>20.984665052461658</v>
      </c>
    </row>
    <row r="13" spans="1:9" ht="18" customHeight="1">
      <c r="A13" s="95"/>
      <c r="B13" s="95"/>
      <c r="C13" s="62"/>
      <c r="D13" s="55" t="s">
        <v>24</v>
      </c>
      <c r="E13" s="55"/>
      <c r="F13" s="56">
        <v>50765</v>
      </c>
      <c r="G13" s="57">
        <f t="shared" si="0"/>
        <v>11.85054286294549</v>
      </c>
      <c r="H13" s="56">
        <v>50064</v>
      </c>
      <c r="I13" s="57">
        <f t="shared" si="1"/>
        <v>1.4002077341003449</v>
      </c>
    </row>
    <row r="14" spans="1:9" ht="18" customHeight="1">
      <c r="A14" s="95"/>
      <c r="B14" s="95"/>
      <c r="C14" s="55" t="s">
        <v>3</v>
      </c>
      <c r="D14" s="55"/>
      <c r="E14" s="55"/>
      <c r="F14" s="56">
        <v>3221</v>
      </c>
      <c r="G14" s="57">
        <f t="shared" si="0"/>
        <v>0.75190778216384169</v>
      </c>
      <c r="H14" s="56">
        <v>3437</v>
      </c>
      <c r="I14" s="57">
        <f t="shared" si="1"/>
        <v>-6.2845504800698286</v>
      </c>
    </row>
    <row r="15" spans="1:9" ht="18" customHeight="1">
      <c r="A15" s="95"/>
      <c r="B15" s="95"/>
      <c r="C15" s="55" t="s">
        <v>4</v>
      </c>
      <c r="D15" s="55"/>
      <c r="E15" s="55"/>
      <c r="F15" s="56">
        <v>84914</v>
      </c>
      <c r="G15" s="57">
        <f t="shared" si="0"/>
        <v>19.822259364998587</v>
      </c>
      <c r="H15" s="56">
        <v>80919</v>
      </c>
      <c r="I15" s="57">
        <f t="shared" si="1"/>
        <v>4.9370358012333249</v>
      </c>
    </row>
    <row r="16" spans="1:9" ht="18" customHeight="1">
      <c r="A16" s="95"/>
      <c r="B16" s="95"/>
      <c r="C16" s="55" t="s">
        <v>25</v>
      </c>
      <c r="D16" s="55"/>
      <c r="E16" s="55"/>
      <c r="F16" s="56">
        <v>5082</v>
      </c>
      <c r="G16" s="57">
        <f t="shared" si="0"/>
        <v>1.1863382020976849</v>
      </c>
      <c r="H16" s="56">
        <v>7642</v>
      </c>
      <c r="I16" s="57">
        <f>(F16/H16-1)*100</f>
        <v>-33.499084009421622</v>
      </c>
    </row>
    <row r="17" spans="1:9" ht="18" customHeight="1">
      <c r="A17" s="95"/>
      <c r="B17" s="95"/>
      <c r="C17" s="55" t="s">
        <v>5</v>
      </c>
      <c r="D17" s="55"/>
      <c r="E17" s="55"/>
      <c r="F17" s="56">
        <v>79681</v>
      </c>
      <c r="G17" s="57">
        <f t="shared" si="0"/>
        <v>18.600671838123894</v>
      </c>
      <c r="H17" s="56">
        <v>79884</v>
      </c>
      <c r="I17" s="57">
        <f t="shared" si="1"/>
        <v>-0.25411847178408165</v>
      </c>
    </row>
    <row r="18" spans="1:9" ht="18" customHeight="1">
      <c r="A18" s="95"/>
      <c r="B18" s="95"/>
      <c r="C18" s="55" t="s">
        <v>26</v>
      </c>
      <c r="D18" s="55"/>
      <c r="E18" s="55"/>
      <c r="F18" s="56">
        <v>23312</v>
      </c>
      <c r="G18" s="57">
        <f t="shared" si="0"/>
        <v>5.4419354914012663</v>
      </c>
      <c r="H18" s="56">
        <v>22477</v>
      </c>
      <c r="I18" s="57">
        <f t="shared" si="1"/>
        <v>3.7149085732081755</v>
      </c>
    </row>
    <row r="19" spans="1:9" ht="18" customHeight="1">
      <c r="A19" s="95"/>
      <c r="B19" s="95"/>
      <c r="C19" s="55" t="s">
        <v>27</v>
      </c>
      <c r="D19" s="55"/>
      <c r="E19" s="55"/>
      <c r="F19" s="56">
        <v>5011</v>
      </c>
      <c r="G19" s="57">
        <f t="shared" si="0"/>
        <v>1.1697640162753835</v>
      </c>
      <c r="H19" s="56">
        <v>983</v>
      </c>
      <c r="I19" s="57">
        <f t="shared" si="1"/>
        <v>409.76602238046797</v>
      </c>
    </row>
    <row r="20" spans="1:9" ht="18" customHeight="1">
      <c r="A20" s="95"/>
      <c r="B20" s="95"/>
      <c r="C20" s="55" t="s">
        <v>6</v>
      </c>
      <c r="D20" s="55"/>
      <c r="E20" s="55"/>
      <c r="F20" s="56">
        <v>33143</v>
      </c>
      <c r="G20" s="57">
        <f t="shared" si="0"/>
        <v>7.7368766296976723</v>
      </c>
      <c r="H20" s="56">
        <v>36828</v>
      </c>
      <c r="I20" s="57">
        <f t="shared" si="1"/>
        <v>-10.005973715651139</v>
      </c>
    </row>
    <row r="21" spans="1:9" ht="18" customHeight="1">
      <c r="A21" s="95"/>
      <c r="B21" s="95"/>
      <c r="C21" s="55" t="s">
        <v>7</v>
      </c>
      <c r="D21" s="55"/>
      <c r="E21" s="55"/>
      <c r="F21" s="56">
        <v>54197</v>
      </c>
      <c r="G21" s="57">
        <f t="shared" si="0"/>
        <v>12.651706324102369</v>
      </c>
      <c r="H21" s="56">
        <v>55521</v>
      </c>
      <c r="I21" s="57">
        <f t="shared" si="1"/>
        <v>-2.3846832729958023</v>
      </c>
    </row>
    <row r="22" spans="1:9" ht="18" customHeight="1">
      <c r="A22" s="95"/>
      <c r="B22" s="95"/>
      <c r="C22" s="55" t="s">
        <v>8</v>
      </c>
      <c r="D22" s="55"/>
      <c r="E22" s="55"/>
      <c r="F22" s="56">
        <f>SUM(F9,F14:F21)</f>
        <v>428377</v>
      </c>
      <c r="G22" s="57">
        <f t="shared" si="0"/>
        <v>100</v>
      </c>
      <c r="H22" s="56">
        <f>SUM(H9,H14:H21)</f>
        <v>419931</v>
      </c>
      <c r="I22" s="57">
        <f t="shared" ref="I22:I40" si="2">(F22/H22-1)*100</f>
        <v>2.0112828059847931</v>
      </c>
    </row>
    <row r="23" spans="1:9" ht="18" customHeight="1">
      <c r="A23" s="95"/>
      <c r="B23" s="95" t="s">
        <v>81</v>
      </c>
      <c r="C23" s="64" t="s">
        <v>9</v>
      </c>
      <c r="D23" s="29"/>
      <c r="E23" s="29"/>
      <c r="F23" s="56">
        <v>237389</v>
      </c>
      <c r="G23" s="57">
        <f t="shared" ref="G23:G37" si="3">F23/$F$40*100</f>
        <v>55.415907016483146</v>
      </c>
      <c r="H23" s="56">
        <v>232963</v>
      </c>
      <c r="I23" s="57">
        <f t="shared" si="2"/>
        <v>1.8998725119439674</v>
      </c>
    </row>
    <row r="24" spans="1:9" ht="18" customHeight="1">
      <c r="A24" s="95"/>
      <c r="B24" s="95"/>
      <c r="C24" s="63"/>
      <c r="D24" s="29" t="s">
        <v>10</v>
      </c>
      <c r="E24" s="29"/>
      <c r="F24" s="56">
        <v>94353</v>
      </c>
      <c r="G24" s="57">
        <f t="shared" si="3"/>
        <v>22.025692322416937</v>
      </c>
      <c r="H24" s="56">
        <v>94129</v>
      </c>
      <c r="I24" s="57">
        <f t="shared" si="2"/>
        <v>0.23797129471256895</v>
      </c>
    </row>
    <row r="25" spans="1:9" ht="18" customHeight="1">
      <c r="A25" s="95"/>
      <c r="B25" s="95"/>
      <c r="C25" s="63"/>
      <c r="D25" s="29" t="s">
        <v>28</v>
      </c>
      <c r="E25" s="29"/>
      <c r="F25" s="56">
        <v>94053</v>
      </c>
      <c r="G25" s="57">
        <f t="shared" si="3"/>
        <v>21.955660551336788</v>
      </c>
      <c r="H25" s="56">
        <v>90095</v>
      </c>
      <c r="I25" s="57">
        <f t="shared" si="2"/>
        <v>4.3931405738387275</v>
      </c>
    </row>
    <row r="26" spans="1:9" ht="18" customHeight="1">
      <c r="A26" s="95"/>
      <c r="B26" s="95"/>
      <c r="C26" s="62"/>
      <c r="D26" s="29" t="s">
        <v>11</v>
      </c>
      <c r="E26" s="29"/>
      <c r="F26" s="56">
        <v>48983</v>
      </c>
      <c r="G26" s="57">
        <f t="shared" si="3"/>
        <v>11.434554142729418</v>
      </c>
      <c r="H26" s="56">
        <v>48739</v>
      </c>
      <c r="I26" s="57">
        <f t="shared" si="2"/>
        <v>0.50062578222778154</v>
      </c>
    </row>
    <row r="27" spans="1:9" ht="18" customHeight="1">
      <c r="A27" s="95"/>
      <c r="B27" s="95"/>
      <c r="C27" s="64" t="s">
        <v>12</v>
      </c>
      <c r="D27" s="29"/>
      <c r="E27" s="29"/>
      <c r="F27" s="56">
        <v>143759</v>
      </c>
      <c r="G27" s="57">
        <f t="shared" si="3"/>
        <v>33.558991262369361</v>
      </c>
      <c r="H27" s="56">
        <v>141259</v>
      </c>
      <c r="I27" s="57">
        <f t="shared" si="2"/>
        <v>1.7697987384874603</v>
      </c>
    </row>
    <row r="28" spans="1:9" ht="18" customHeight="1">
      <c r="A28" s="95"/>
      <c r="B28" s="95"/>
      <c r="C28" s="63"/>
      <c r="D28" s="29" t="s">
        <v>13</v>
      </c>
      <c r="E28" s="29"/>
      <c r="F28" s="56">
        <v>57522</v>
      </c>
      <c r="G28" s="57">
        <f t="shared" si="3"/>
        <v>13.427891786907328</v>
      </c>
      <c r="H28" s="56">
        <v>55846</v>
      </c>
      <c r="I28" s="57">
        <f t="shared" si="2"/>
        <v>3.0011101958958619</v>
      </c>
    </row>
    <row r="29" spans="1:9" ht="18" customHeight="1">
      <c r="A29" s="95"/>
      <c r="B29" s="95"/>
      <c r="C29" s="63"/>
      <c r="D29" s="29" t="s">
        <v>29</v>
      </c>
      <c r="E29" s="29"/>
      <c r="F29" s="56">
        <v>6707</v>
      </c>
      <c r="G29" s="57">
        <f t="shared" si="3"/>
        <v>1.5656769621151461</v>
      </c>
      <c r="H29" s="56">
        <v>6819</v>
      </c>
      <c r="I29" s="57">
        <f t="shared" si="2"/>
        <v>-1.6424695703182279</v>
      </c>
    </row>
    <row r="30" spans="1:9" ht="18" customHeight="1">
      <c r="A30" s="95"/>
      <c r="B30" s="95"/>
      <c r="C30" s="63"/>
      <c r="D30" s="29" t="s">
        <v>30</v>
      </c>
      <c r="E30" s="29"/>
      <c r="F30" s="56">
        <v>43016</v>
      </c>
      <c r="G30" s="57">
        <f t="shared" si="3"/>
        <v>10.041622215945301</v>
      </c>
      <c r="H30" s="56">
        <v>41552</v>
      </c>
      <c r="I30" s="57">
        <f t="shared" si="2"/>
        <v>3.5232961108971894</v>
      </c>
    </row>
    <row r="31" spans="1:9" ht="18" customHeight="1">
      <c r="A31" s="95"/>
      <c r="B31" s="95"/>
      <c r="C31" s="63"/>
      <c r="D31" s="29" t="s">
        <v>31</v>
      </c>
      <c r="E31" s="29"/>
      <c r="F31" s="56">
        <v>21973</v>
      </c>
      <c r="G31" s="57">
        <f t="shared" si="3"/>
        <v>5.1293603531468781</v>
      </c>
      <c r="H31" s="56">
        <v>21611</v>
      </c>
      <c r="I31" s="57">
        <f t="shared" si="2"/>
        <v>1.6750728795520864</v>
      </c>
    </row>
    <row r="32" spans="1:9" ht="18" customHeight="1">
      <c r="A32" s="95"/>
      <c r="B32" s="95"/>
      <c r="C32" s="63"/>
      <c r="D32" s="29" t="s">
        <v>14</v>
      </c>
      <c r="E32" s="29"/>
      <c r="F32" s="56">
        <v>1628</v>
      </c>
      <c r="G32" s="57">
        <f t="shared" si="3"/>
        <v>0.38003907772826273</v>
      </c>
      <c r="H32" s="56">
        <v>122</v>
      </c>
      <c r="I32" s="57">
        <f t="shared" si="2"/>
        <v>1234.4262295081967</v>
      </c>
    </row>
    <row r="33" spans="1:9" ht="18" customHeight="1">
      <c r="A33" s="95"/>
      <c r="B33" s="95"/>
      <c r="C33" s="62"/>
      <c r="D33" s="29" t="s">
        <v>32</v>
      </c>
      <c r="E33" s="29"/>
      <c r="F33" s="56">
        <v>12913</v>
      </c>
      <c r="G33" s="57">
        <f t="shared" si="3"/>
        <v>3.0144008665264477</v>
      </c>
      <c r="H33" s="56">
        <v>15309</v>
      </c>
      <c r="I33" s="57">
        <f t="shared" si="2"/>
        <v>-15.650924292899603</v>
      </c>
    </row>
    <row r="34" spans="1:9" ht="18" customHeight="1">
      <c r="A34" s="95"/>
      <c r="B34" s="95"/>
      <c r="C34" s="64" t="s">
        <v>15</v>
      </c>
      <c r="D34" s="29"/>
      <c r="E34" s="29"/>
      <c r="F34" s="56">
        <v>47229</v>
      </c>
      <c r="G34" s="57">
        <f t="shared" si="3"/>
        <v>11.025101721147495</v>
      </c>
      <c r="H34" s="56">
        <v>45709</v>
      </c>
      <c r="I34" s="57">
        <f t="shared" si="2"/>
        <v>3.3253844975825286</v>
      </c>
    </row>
    <row r="35" spans="1:9" ht="18" customHeight="1">
      <c r="A35" s="95"/>
      <c r="B35" s="95"/>
      <c r="C35" s="63"/>
      <c r="D35" s="64" t="s">
        <v>16</v>
      </c>
      <c r="E35" s="29"/>
      <c r="F35" s="56">
        <v>45291</v>
      </c>
      <c r="G35" s="57">
        <f t="shared" si="3"/>
        <v>10.572696479969746</v>
      </c>
      <c r="H35" s="56">
        <v>40166</v>
      </c>
      <c r="I35" s="57">
        <f t="shared" si="2"/>
        <v>12.759547876313304</v>
      </c>
    </row>
    <row r="36" spans="1:9" ht="18" customHeight="1">
      <c r="A36" s="95"/>
      <c r="B36" s="95"/>
      <c r="C36" s="63"/>
      <c r="D36" s="63"/>
      <c r="E36" s="58" t="s">
        <v>102</v>
      </c>
      <c r="F36" s="56">
        <v>22087</v>
      </c>
      <c r="G36" s="57">
        <f t="shared" si="3"/>
        <v>5.1559724261573336</v>
      </c>
      <c r="H36" s="56">
        <v>20793</v>
      </c>
      <c r="I36" s="57">
        <f>(F36/H36-1)*100</f>
        <v>6.2232482085317065</v>
      </c>
    </row>
    <row r="37" spans="1:9" ht="18" customHeight="1">
      <c r="A37" s="95"/>
      <c r="B37" s="95"/>
      <c r="C37" s="63"/>
      <c r="D37" s="62"/>
      <c r="E37" s="29" t="s">
        <v>33</v>
      </c>
      <c r="F37" s="56">
        <v>23204</v>
      </c>
      <c r="G37" s="57">
        <f t="shared" si="3"/>
        <v>5.4167240538124126</v>
      </c>
      <c r="H37" s="56">
        <v>19373</v>
      </c>
      <c r="I37" s="57">
        <f t="shared" si="2"/>
        <v>19.77494451040107</v>
      </c>
    </row>
    <row r="38" spans="1:9" ht="18" customHeight="1">
      <c r="A38" s="95"/>
      <c r="B38" s="95"/>
      <c r="C38" s="63"/>
      <c r="D38" s="55" t="s">
        <v>34</v>
      </c>
      <c r="E38" s="55"/>
      <c r="F38" s="56">
        <v>1938</v>
      </c>
      <c r="G38" s="57">
        <f>F38/$F$40*100</f>
        <v>0.45240524117774766</v>
      </c>
      <c r="H38" s="56">
        <v>5543</v>
      </c>
      <c r="I38" s="57">
        <f t="shared" si="2"/>
        <v>-65.036983582897349</v>
      </c>
    </row>
    <row r="39" spans="1:9" ht="18" customHeight="1">
      <c r="A39" s="95"/>
      <c r="B39" s="95"/>
      <c r="C39" s="62"/>
      <c r="D39" s="55" t="s">
        <v>35</v>
      </c>
      <c r="E39" s="55"/>
      <c r="F39" s="56"/>
      <c r="G39" s="57">
        <f>F39/$F$40*100</f>
        <v>0</v>
      </c>
      <c r="H39" s="90"/>
      <c r="I39" s="57" t="e">
        <f t="shared" si="2"/>
        <v>#DIV/0!</v>
      </c>
    </row>
    <row r="40" spans="1:9" ht="18" customHeight="1">
      <c r="A40" s="95"/>
      <c r="B40" s="95"/>
      <c r="C40" s="29" t="s">
        <v>17</v>
      </c>
      <c r="D40" s="29"/>
      <c r="E40" s="29"/>
      <c r="F40" s="56">
        <f>SUM(F23,F27,F34)</f>
        <v>428377</v>
      </c>
      <c r="G40" s="57">
        <f>F40/$F$40*100</f>
        <v>100</v>
      </c>
      <c r="H40" s="56">
        <f>SUM(H23,H27,H34)</f>
        <v>419931</v>
      </c>
      <c r="I40" s="57">
        <f t="shared" si="2"/>
        <v>2.0112828059847931</v>
      </c>
    </row>
    <row r="41" spans="1:9" ht="18" customHeight="1">
      <c r="A41" s="25" t="s">
        <v>18</v>
      </c>
      <c r="B41" s="25"/>
    </row>
    <row r="42" spans="1:9" ht="18" customHeight="1">
      <c r="A42" s="26" t="s">
        <v>19</v>
      </c>
      <c r="B42" s="25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tabSelected="1" view="pageBreakPreview" zoomScale="94" zoomScaleNormal="100" zoomScaleSheetLayoutView="94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H34" sqref="H34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0" t="s">
        <v>244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6" customHeight="1">
      <c r="A6" s="110" t="s">
        <v>44</v>
      </c>
      <c r="B6" s="109"/>
      <c r="C6" s="109"/>
      <c r="D6" s="109"/>
      <c r="E6" s="109"/>
      <c r="F6" s="103" t="s">
        <v>251</v>
      </c>
      <c r="G6" s="98"/>
      <c r="H6" s="104" t="s">
        <v>256</v>
      </c>
      <c r="I6" s="98"/>
      <c r="J6" s="103" t="s">
        <v>255</v>
      </c>
      <c r="K6" s="98"/>
      <c r="L6" s="98"/>
      <c r="M6" s="98"/>
      <c r="N6" s="98"/>
      <c r="O6" s="98"/>
    </row>
    <row r="7" spans="1:25" ht="16" customHeight="1">
      <c r="A7" s="109"/>
      <c r="B7" s="109"/>
      <c r="C7" s="109"/>
      <c r="D7" s="109"/>
      <c r="E7" s="109"/>
      <c r="F7" s="53" t="s">
        <v>236</v>
      </c>
      <c r="G7" s="53" t="s">
        <v>231</v>
      </c>
      <c r="H7" s="53" t="s">
        <v>236</v>
      </c>
      <c r="I7" s="53" t="s">
        <v>231</v>
      </c>
      <c r="J7" s="53" t="s">
        <v>236</v>
      </c>
      <c r="K7" s="53" t="s">
        <v>231</v>
      </c>
      <c r="L7" s="53" t="s">
        <v>236</v>
      </c>
      <c r="M7" s="53" t="s">
        <v>231</v>
      </c>
      <c r="N7" s="53" t="s">
        <v>236</v>
      </c>
      <c r="O7" s="53" t="s">
        <v>231</v>
      </c>
    </row>
    <row r="8" spans="1:25" ht="16" customHeight="1">
      <c r="A8" s="107" t="s">
        <v>83</v>
      </c>
      <c r="B8" s="61" t="s">
        <v>45</v>
      </c>
      <c r="C8" s="55"/>
      <c r="D8" s="55"/>
      <c r="E8" s="65" t="s">
        <v>36</v>
      </c>
      <c r="F8" s="66">
        <v>32579</v>
      </c>
      <c r="G8" s="66">
        <v>37453</v>
      </c>
      <c r="H8" s="66">
        <v>28809</v>
      </c>
      <c r="I8" s="66">
        <v>28482</v>
      </c>
      <c r="J8" s="66">
        <v>19180</v>
      </c>
      <c r="K8" s="66">
        <v>16413</v>
      </c>
      <c r="L8" s="66"/>
      <c r="M8" s="66"/>
      <c r="N8" s="66"/>
      <c r="O8" s="66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07"/>
      <c r="B9" s="63"/>
      <c r="C9" s="55" t="s">
        <v>46</v>
      </c>
      <c r="D9" s="55"/>
      <c r="E9" s="65" t="s">
        <v>37</v>
      </c>
      <c r="F9" s="66">
        <v>32570</v>
      </c>
      <c r="G9" s="66">
        <v>32653</v>
      </c>
      <c r="H9" s="66">
        <v>28809</v>
      </c>
      <c r="I9" s="66">
        <v>28472</v>
      </c>
      <c r="J9" s="66">
        <v>19170</v>
      </c>
      <c r="K9" s="66">
        <v>15989</v>
      </c>
      <c r="L9" s="66"/>
      <c r="M9" s="66"/>
      <c r="N9" s="66"/>
      <c r="O9" s="66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07"/>
      <c r="B10" s="62"/>
      <c r="C10" s="55" t="s">
        <v>47</v>
      </c>
      <c r="D10" s="55"/>
      <c r="E10" s="65" t="s">
        <v>38</v>
      </c>
      <c r="F10" s="66">
        <v>9</v>
      </c>
      <c r="G10" s="66">
        <v>4800</v>
      </c>
      <c r="H10" s="66"/>
      <c r="I10" s="66">
        <v>10</v>
      </c>
      <c r="J10" s="67">
        <v>10</v>
      </c>
      <c r="K10" s="67">
        <v>424</v>
      </c>
      <c r="L10" s="66"/>
      <c r="M10" s="66"/>
      <c r="N10" s="66"/>
      <c r="O10" s="66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07"/>
      <c r="B11" s="61" t="s">
        <v>48</v>
      </c>
      <c r="C11" s="55"/>
      <c r="D11" s="55"/>
      <c r="E11" s="65" t="s">
        <v>39</v>
      </c>
      <c r="F11" s="66">
        <v>31674</v>
      </c>
      <c r="G11" s="66">
        <v>38495</v>
      </c>
      <c r="H11" s="66">
        <v>30527</v>
      </c>
      <c r="I11" s="66">
        <v>28982</v>
      </c>
      <c r="J11" s="66">
        <v>17456</v>
      </c>
      <c r="K11" s="66">
        <v>16461</v>
      </c>
      <c r="L11" s="66"/>
      <c r="M11" s="66"/>
      <c r="N11" s="66"/>
      <c r="O11" s="66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07"/>
      <c r="B12" s="63"/>
      <c r="C12" s="55" t="s">
        <v>49</v>
      </c>
      <c r="D12" s="55"/>
      <c r="E12" s="65" t="s">
        <v>40</v>
      </c>
      <c r="F12" s="66">
        <v>31440</v>
      </c>
      <c r="G12" s="66">
        <v>31293</v>
      </c>
      <c r="H12" s="66">
        <v>30512</v>
      </c>
      <c r="I12" s="66">
        <v>28972</v>
      </c>
      <c r="J12" s="66">
        <v>17309</v>
      </c>
      <c r="K12" s="66">
        <v>16131</v>
      </c>
      <c r="L12" s="66"/>
      <c r="M12" s="66"/>
      <c r="N12" s="66"/>
      <c r="O12" s="66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07"/>
      <c r="B13" s="62"/>
      <c r="C13" s="55" t="s">
        <v>50</v>
      </c>
      <c r="D13" s="55"/>
      <c r="E13" s="65" t="s">
        <v>41</v>
      </c>
      <c r="F13" s="66">
        <v>234</v>
      </c>
      <c r="G13" s="66">
        <v>7202</v>
      </c>
      <c r="H13" s="67">
        <v>15</v>
      </c>
      <c r="I13" s="67">
        <v>10</v>
      </c>
      <c r="J13" s="67">
        <v>147</v>
      </c>
      <c r="K13" s="67">
        <v>330</v>
      </c>
      <c r="L13" s="66"/>
      <c r="M13" s="66"/>
      <c r="N13" s="66"/>
      <c r="O13" s="66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07"/>
      <c r="B14" s="55" t="s">
        <v>51</v>
      </c>
      <c r="C14" s="55"/>
      <c r="D14" s="55"/>
      <c r="E14" s="65" t="s">
        <v>87</v>
      </c>
      <c r="F14" s="66">
        <f>F9-F12</f>
        <v>1130</v>
      </c>
      <c r="G14" s="66">
        <f t="shared" ref="G14:O14" si="0">G9-G12</f>
        <v>1360</v>
      </c>
      <c r="H14" s="66">
        <f t="shared" si="0"/>
        <v>-1703</v>
      </c>
      <c r="I14" s="66">
        <f t="shared" si="0"/>
        <v>-500</v>
      </c>
      <c r="J14" s="66">
        <f t="shared" si="0"/>
        <v>1861</v>
      </c>
      <c r="K14" s="66">
        <f t="shared" si="0"/>
        <v>-142</v>
      </c>
      <c r="L14" s="66">
        <f t="shared" si="0"/>
        <v>0</v>
      </c>
      <c r="M14" s="66">
        <f t="shared" si="0"/>
        <v>0</v>
      </c>
      <c r="N14" s="66">
        <f t="shared" si="0"/>
        <v>0</v>
      </c>
      <c r="O14" s="66">
        <f t="shared" si="0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07"/>
      <c r="B15" s="55" t="s">
        <v>52</v>
      </c>
      <c r="C15" s="55"/>
      <c r="D15" s="55"/>
      <c r="E15" s="65" t="s">
        <v>88</v>
      </c>
      <c r="F15" s="66">
        <f>F10-F13</f>
        <v>-225</v>
      </c>
      <c r="G15" s="66">
        <f t="shared" ref="G15:O15" si="1">G10-G13</f>
        <v>-2402</v>
      </c>
      <c r="H15" s="66">
        <f t="shared" si="1"/>
        <v>-15</v>
      </c>
      <c r="I15" s="66">
        <f t="shared" si="1"/>
        <v>0</v>
      </c>
      <c r="J15" s="66">
        <f t="shared" si="1"/>
        <v>-137</v>
      </c>
      <c r="K15" s="66">
        <f t="shared" si="1"/>
        <v>94</v>
      </c>
      <c r="L15" s="66">
        <f t="shared" si="1"/>
        <v>0</v>
      </c>
      <c r="M15" s="66">
        <f t="shared" si="1"/>
        <v>0</v>
      </c>
      <c r="N15" s="66">
        <f t="shared" si="1"/>
        <v>0</v>
      </c>
      <c r="O15" s="66">
        <f t="shared" si="1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07"/>
      <c r="B16" s="55" t="s">
        <v>53</v>
      </c>
      <c r="C16" s="55"/>
      <c r="D16" s="55"/>
      <c r="E16" s="65" t="s">
        <v>89</v>
      </c>
      <c r="F16" s="66">
        <f>F8-F11</f>
        <v>905</v>
      </c>
      <c r="G16" s="66">
        <f t="shared" ref="G16:O16" si="2">G8-G11</f>
        <v>-1042</v>
      </c>
      <c r="H16" s="66">
        <f t="shared" si="2"/>
        <v>-1718</v>
      </c>
      <c r="I16" s="66">
        <f t="shared" si="2"/>
        <v>-500</v>
      </c>
      <c r="J16" s="66">
        <f t="shared" si="2"/>
        <v>1724</v>
      </c>
      <c r="K16" s="66">
        <f t="shared" si="2"/>
        <v>-48</v>
      </c>
      <c r="L16" s="66">
        <f t="shared" si="2"/>
        <v>0</v>
      </c>
      <c r="M16" s="66">
        <f t="shared" si="2"/>
        <v>0</v>
      </c>
      <c r="N16" s="66">
        <f t="shared" si="2"/>
        <v>0</v>
      </c>
      <c r="O16" s="66">
        <f t="shared" si="2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07"/>
      <c r="B17" s="55" t="s">
        <v>54</v>
      </c>
      <c r="C17" s="55"/>
      <c r="D17" s="55"/>
      <c r="E17" s="53"/>
      <c r="F17" s="66"/>
      <c r="G17" s="66"/>
      <c r="H17" s="67">
        <v>8555</v>
      </c>
      <c r="I17" s="67">
        <v>6834</v>
      </c>
      <c r="J17" s="66"/>
      <c r="K17" s="66"/>
      <c r="L17" s="66"/>
      <c r="M17" s="66"/>
      <c r="N17" s="67"/>
      <c r="O17" s="6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07"/>
      <c r="B18" s="55" t="s">
        <v>55</v>
      </c>
      <c r="C18" s="55"/>
      <c r="D18" s="55"/>
      <c r="E18" s="53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07" t="s">
        <v>84</v>
      </c>
      <c r="B19" s="61" t="s">
        <v>56</v>
      </c>
      <c r="C19" s="55"/>
      <c r="D19" s="55"/>
      <c r="E19" s="65"/>
      <c r="F19" s="66">
        <v>30516</v>
      </c>
      <c r="G19" s="66">
        <v>24662</v>
      </c>
      <c r="H19" s="66">
        <v>5576</v>
      </c>
      <c r="I19" s="66">
        <v>3535</v>
      </c>
      <c r="J19" s="66">
        <v>4923</v>
      </c>
      <c r="K19" s="66">
        <v>5373</v>
      </c>
      <c r="L19" s="66"/>
      <c r="M19" s="66"/>
      <c r="N19" s="66"/>
      <c r="O19" s="66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07"/>
      <c r="B20" s="62"/>
      <c r="C20" s="55" t="s">
        <v>57</v>
      </c>
      <c r="D20" s="55"/>
      <c r="E20" s="65"/>
      <c r="F20" s="66">
        <v>21176</v>
      </c>
      <c r="G20" s="66">
        <v>17832</v>
      </c>
      <c r="H20" s="66">
        <v>4579</v>
      </c>
      <c r="I20" s="66">
        <v>2581</v>
      </c>
      <c r="J20" s="66">
        <v>3479</v>
      </c>
      <c r="K20" s="67">
        <v>4617</v>
      </c>
      <c r="L20" s="66"/>
      <c r="M20" s="66"/>
      <c r="N20" s="66"/>
      <c r="O20" s="66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07"/>
      <c r="B21" s="55" t="s">
        <v>58</v>
      </c>
      <c r="C21" s="55"/>
      <c r="D21" s="55"/>
      <c r="E21" s="65" t="s">
        <v>90</v>
      </c>
      <c r="F21" s="66">
        <v>30516</v>
      </c>
      <c r="G21" s="66">
        <v>24662</v>
      </c>
      <c r="H21" s="66">
        <v>5576</v>
      </c>
      <c r="I21" s="66">
        <v>3535</v>
      </c>
      <c r="J21" s="66">
        <v>4923</v>
      </c>
      <c r="K21" s="66">
        <v>5373</v>
      </c>
      <c r="L21" s="66"/>
      <c r="M21" s="66"/>
      <c r="N21" s="66"/>
      <c r="O21" s="66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07"/>
      <c r="B22" s="61" t="s">
        <v>59</v>
      </c>
      <c r="C22" s="55"/>
      <c r="D22" s="55"/>
      <c r="E22" s="65" t="s">
        <v>91</v>
      </c>
      <c r="F22" s="66">
        <v>43999</v>
      </c>
      <c r="G22" s="66">
        <v>38368</v>
      </c>
      <c r="H22" s="66">
        <v>6297</v>
      </c>
      <c r="I22" s="66">
        <v>4340</v>
      </c>
      <c r="J22" s="66">
        <v>11166</v>
      </c>
      <c r="K22" s="66">
        <v>11685</v>
      </c>
      <c r="L22" s="66"/>
      <c r="M22" s="66"/>
      <c r="N22" s="66"/>
      <c r="O22" s="66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07"/>
      <c r="B23" s="62" t="s">
        <v>60</v>
      </c>
      <c r="C23" s="55" t="s">
        <v>61</v>
      </c>
      <c r="D23" s="55"/>
      <c r="E23" s="65"/>
      <c r="F23" s="66">
        <v>22013</v>
      </c>
      <c r="G23" s="66">
        <v>22233</v>
      </c>
      <c r="H23" s="66">
        <v>1706</v>
      </c>
      <c r="I23" s="66">
        <v>1648</v>
      </c>
      <c r="J23" s="66">
        <v>3404</v>
      </c>
      <c r="K23" s="66">
        <v>3407</v>
      </c>
      <c r="L23" s="66"/>
      <c r="M23" s="66"/>
      <c r="N23" s="66"/>
      <c r="O23" s="66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07"/>
      <c r="B24" s="55" t="s">
        <v>92</v>
      </c>
      <c r="C24" s="55"/>
      <c r="D24" s="55"/>
      <c r="E24" s="65" t="s">
        <v>93</v>
      </c>
      <c r="F24" s="66">
        <f>F21-F22</f>
        <v>-13483</v>
      </c>
      <c r="G24" s="66">
        <f>G21-G22+1</f>
        <v>-13705</v>
      </c>
      <c r="H24" s="66">
        <f t="shared" ref="H24:O24" si="3">H21-H22</f>
        <v>-721</v>
      </c>
      <c r="I24" s="66">
        <f t="shared" si="3"/>
        <v>-805</v>
      </c>
      <c r="J24" s="66">
        <f t="shared" si="3"/>
        <v>-6243</v>
      </c>
      <c r="K24" s="66">
        <f t="shared" si="3"/>
        <v>-6312</v>
      </c>
      <c r="L24" s="66">
        <f t="shared" si="3"/>
        <v>0</v>
      </c>
      <c r="M24" s="66">
        <f t="shared" si="3"/>
        <v>0</v>
      </c>
      <c r="N24" s="66">
        <f t="shared" si="3"/>
        <v>0</v>
      </c>
      <c r="O24" s="66">
        <f t="shared" si="3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07"/>
      <c r="B25" s="61" t="s">
        <v>62</v>
      </c>
      <c r="C25" s="61"/>
      <c r="D25" s="61"/>
      <c r="E25" s="111" t="s">
        <v>94</v>
      </c>
      <c r="F25" s="105">
        <v>13483</v>
      </c>
      <c r="G25" s="105">
        <v>13705</v>
      </c>
      <c r="H25" s="105">
        <v>721</v>
      </c>
      <c r="I25" s="105">
        <v>805</v>
      </c>
      <c r="J25" s="105">
        <v>6243</v>
      </c>
      <c r="K25" s="105">
        <v>6312</v>
      </c>
      <c r="L25" s="105"/>
      <c r="M25" s="105"/>
      <c r="N25" s="105"/>
      <c r="O25" s="105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07"/>
      <c r="B26" s="82" t="s">
        <v>63</v>
      </c>
      <c r="C26" s="82"/>
      <c r="D26" s="82"/>
      <c r="E26" s="112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07"/>
      <c r="B27" s="55" t="s">
        <v>95</v>
      </c>
      <c r="C27" s="55"/>
      <c r="D27" s="55"/>
      <c r="E27" s="65" t="s">
        <v>96</v>
      </c>
      <c r="F27" s="66">
        <f>F24+F25</f>
        <v>0</v>
      </c>
      <c r="G27" s="66">
        <f t="shared" ref="G27:O27" si="4">G24+G25</f>
        <v>0</v>
      </c>
      <c r="H27" s="66">
        <f t="shared" si="4"/>
        <v>0</v>
      </c>
      <c r="I27" s="66">
        <f t="shared" si="4"/>
        <v>0</v>
      </c>
      <c r="J27" s="66">
        <f t="shared" si="4"/>
        <v>0</v>
      </c>
      <c r="K27" s="66">
        <f t="shared" si="4"/>
        <v>0</v>
      </c>
      <c r="L27" s="66">
        <f t="shared" si="4"/>
        <v>0</v>
      </c>
      <c r="M27" s="66">
        <f t="shared" si="4"/>
        <v>0</v>
      </c>
      <c r="N27" s="66">
        <f t="shared" si="4"/>
        <v>0</v>
      </c>
      <c r="O27" s="66">
        <f t="shared" si="4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9" t="s">
        <v>64</v>
      </c>
      <c r="B30" s="109"/>
      <c r="C30" s="109"/>
      <c r="D30" s="109"/>
      <c r="E30" s="109"/>
      <c r="F30" s="99" t="s">
        <v>258</v>
      </c>
      <c r="G30" s="100"/>
      <c r="H30" s="101" t="s">
        <v>259</v>
      </c>
      <c r="I30" s="102"/>
      <c r="J30" s="101" t="s">
        <v>262</v>
      </c>
      <c r="K30" s="102"/>
      <c r="L30" s="102"/>
      <c r="M30" s="102"/>
      <c r="N30" s="102"/>
      <c r="O30" s="102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09"/>
      <c r="B31" s="109"/>
      <c r="C31" s="109"/>
      <c r="D31" s="109"/>
      <c r="E31" s="109"/>
      <c r="F31" s="53" t="s">
        <v>236</v>
      </c>
      <c r="G31" s="53" t="s">
        <v>231</v>
      </c>
      <c r="H31" s="53" t="s">
        <v>236</v>
      </c>
      <c r="I31" s="53" t="s">
        <v>231</v>
      </c>
      <c r="J31" s="53" t="s">
        <v>236</v>
      </c>
      <c r="K31" s="53" t="s">
        <v>231</v>
      </c>
      <c r="L31" s="53" t="s">
        <v>236</v>
      </c>
      <c r="M31" s="53" t="s">
        <v>231</v>
      </c>
      <c r="N31" s="53" t="s">
        <v>236</v>
      </c>
      <c r="O31" s="53" t="s">
        <v>231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107" t="s">
        <v>85</v>
      </c>
      <c r="B32" s="61" t="s">
        <v>45</v>
      </c>
      <c r="C32" s="55"/>
      <c r="D32" s="55"/>
      <c r="E32" s="65" t="s">
        <v>36</v>
      </c>
      <c r="F32" s="66"/>
      <c r="G32" s="66">
        <v>1</v>
      </c>
      <c r="H32" s="66">
        <v>226</v>
      </c>
      <c r="I32" s="66">
        <v>190</v>
      </c>
      <c r="J32" s="66">
        <v>928</v>
      </c>
      <c r="K32" s="66">
        <v>847</v>
      </c>
      <c r="L32" s="66"/>
      <c r="M32" s="66"/>
      <c r="N32" s="66"/>
      <c r="O32" s="66"/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13"/>
      <c r="B33" s="63"/>
      <c r="C33" s="61" t="s">
        <v>65</v>
      </c>
      <c r="D33" s="55"/>
      <c r="E33" s="65"/>
      <c r="F33" s="66"/>
      <c r="G33" s="66"/>
      <c r="H33" s="66">
        <v>124</v>
      </c>
      <c r="I33" s="66">
        <v>127</v>
      </c>
      <c r="J33" s="66">
        <v>580</v>
      </c>
      <c r="K33" s="66">
        <v>573</v>
      </c>
      <c r="L33" s="66"/>
      <c r="M33" s="66"/>
      <c r="N33" s="66"/>
      <c r="O33" s="66"/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13"/>
      <c r="B34" s="63"/>
      <c r="C34" s="62"/>
      <c r="D34" s="55" t="s">
        <v>66</v>
      </c>
      <c r="E34" s="65"/>
      <c r="F34" s="66"/>
      <c r="G34" s="66"/>
      <c r="H34" s="66">
        <v>124</v>
      </c>
      <c r="I34" s="66">
        <v>127</v>
      </c>
      <c r="J34" s="66">
        <v>428</v>
      </c>
      <c r="K34" s="66">
        <v>424</v>
      </c>
      <c r="L34" s="66"/>
      <c r="M34" s="66"/>
      <c r="N34" s="66"/>
      <c r="O34" s="66"/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13"/>
      <c r="B35" s="62"/>
      <c r="C35" s="55" t="s">
        <v>67</v>
      </c>
      <c r="D35" s="55"/>
      <c r="E35" s="65"/>
      <c r="F35" s="66"/>
      <c r="G35" s="66">
        <v>1</v>
      </c>
      <c r="H35" s="66">
        <v>102</v>
      </c>
      <c r="I35" s="66">
        <v>63</v>
      </c>
      <c r="J35" s="68">
        <v>349</v>
      </c>
      <c r="K35" s="68">
        <v>273</v>
      </c>
      <c r="L35" s="66"/>
      <c r="M35" s="66"/>
      <c r="N35" s="66"/>
      <c r="O35" s="66"/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13"/>
      <c r="B36" s="61" t="s">
        <v>48</v>
      </c>
      <c r="C36" s="55"/>
      <c r="D36" s="55"/>
      <c r="E36" s="65" t="s">
        <v>37</v>
      </c>
      <c r="F36" s="66"/>
      <c r="G36" s="66">
        <v>1</v>
      </c>
      <c r="H36" s="66">
        <v>226</v>
      </c>
      <c r="I36" s="66">
        <v>190</v>
      </c>
      <c r="J36" s="66">
        <v>471</v>
      </c>
      <c r="K36" s="66">
        <v>527</v>
      </c>
      <c r="L36" s="66"/>
      <c r="M36" s="66"/>
      <c r="N36" s="66"/>
      <c r="O36" s="66"/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13"/>
      <c r="B37" s="63"/>
      <c r="C37" s="55" t="s">
        <v>68</v>
      </c>
      <c r="D37" s="55"/>
      <c r="E37" s="65"/>
      <c r="F37" s="66"/>
      <c r="G37" s="66"/>
      <c r="H37" s="66">
        <v>210</v>
      </c>
      <c r="I37" s="66">
        <v>185</v>
      </c>
      <c r="J37" s="66">
        <v>447</v>
      </c>
      <c r="K37" s="66">
        <v>496</v>
      </c>
      <c r="L37" s="66"/>
      <c r="M37" s="66"/>
      <c r="N37" s="66"/>
      <c r="O37" s="66"/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13"/>
      <c r="B38" s="62"/>
      <c r="C38" s="55" t="s">
        <v>69</v>
      </c>
      <c r="D38" s="55"/>
      <c r="E38" s="65"/>
      <c r="F38" s="66"/>
      <c r="G38" s="66">
        <v>1</v>
      </c>
      <c r="H38" s="66">
        <v>16</v>
      </c>
      <c r="I38" s="66">
        <v>5</v>
      </c>
      <c r="J38" s="66">
        <v>24</v>
      </c>
      <c r="K38" s="68">
        <v>31</v>
      </c>
      <c r="L38" s="66"/>
      <c r="M38" s="66"/>
      <c r="N38" s="66"/>
      <c r="O38" s="66"/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13"/>
      <c r="B39" s="29" t="s">
        <v>70</v>
      </c>
      <c r="C39" s="29"/>
      <c r="D39" s="29"/>
      <c r="E39" s="65" t="s">
        <v>97</v>
      </c>
      <c r="F39" s="66">
        <f t="shared" ref="F39:O39" si="5">F32-F36</f>
        <v>0</v>
      </c>
      <c r="G39" s="66">
        <f t="shared" si="5"/>
        <v>0</v>
      </c>
      <c r="H39" s="66">
        <f t="shared" si="5"/>
        <v>0</v>
      </c>
      <c r="I39" s="66">
        <f t="shared" si="5"/>
        <v>0</v>
      </c>
      <c r="J39" s="66">
        <f t="shared" si="5"/>
        <v>457</v>
      </c>
      <c r="K39" s="66">
        <f t="shared" si="5"/>
        <v>320</v>
      </c>
      <c r="L39" s="66">
        <f t="shared" si="5"/>
        <v>0</v>
      </c>
      <c r="M39" s="66">
        <f t="shared" si="5"/>
        <v>0</v>
      </c>
      <c r="N39" s="66">
        <f t="shared" si="5"/>
        <v>0</v>
      </c>
      <c r="O39" s="66">
        <f t="shared" si="5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107" t="s">
        <v>86</v>
      </c>
      <c r="B40" s="61" t="s">
        <v>71</v>
      </c>
      <c r="C40" s="55"/>
      <c r="D40" s="55"/>
      <c r="E40" s="65" t="s">
        <v>39</v>
      </c>
      <c r="F40" s="66">
        <v>11</v>
      </c>
      <c r="G40" s="66">
        <v>11</v>
      </c>
      <c r="H40" s="66">
        <v>306</v>
      </c>
      <c r="I40" s="66">
        <v>983</v>
      </c>
      <c r="J40" s="66">
        <v>190</v>
      </c>
      <c r="K40" s="66">
        <v>220</v>
      </c>
      <c r="L40" s="66"/>
      <c r="M40" s="66"/>
      <c r="N40" s="66"/>
      <c r="O40" s="66"/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108"/>
      <c r="B41" s="62"/>
      <c r="C41" s="55" t="s">
        <v>72</v>
      </c>
      <c r="D41" s="55"/>
      <c r="E41" s="65"/>
      <c r="F41" s="68"/>
      <c r="G41" s="68"/>
      <c r="H41" s="68">
        <v>256</v>
      </c>
      <c r="I41" s="68">
        <v>938</v>
      </c>
      <c r="J41" s="66">
        <v>56</v>
      </c>
      <c r="K41" s="66">
        <v>52</v>
      </c>
      <c r="L41" s="66"/>
      <c r="M41" s="66"/>
      <c r="N41" s="66"/>
      <c r="O41" s="66"/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108"/>
      <c r="B42" s="61" t="s">
        <v>59</v>
      </c>
      <c r="C42" s="55"/>
      <c r="D42" s="55"/>
      <c r="E42" s="65" t="s">
        <v>40</v>
      </c>
      <c r="F42" s="66">
        <v>11</v>
      </c>
      <c r="G42" s="66">
        <v>11</v>
      </c>
      <c r="H42" s="66">
        <v>306</v>
      </c>
      <c r="I42" s="66">
        <v>983</v>
      </c>
      <c r="J42" s="66">
        <v>448</v>
      </c>
      <c r="K42" s="66">
        <v>419</v>
      </c>
      <c r="L42" s="66"/>
      <c r="M42" s="66"/>
      <c r="N42" s="66"/>
      <c r="O42" s="66"/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108"/>
      <c r="B43" s="62"/>
      <c r="C43" s="55" t="s">
        <v>73</v>
      </c>
      <c r="D43" s="55"/>
      <c r="E43" s="65"/>
      <c r="F43" s="66">
        <v>11</v>
      </c>
      <c r="G43" s="66">
        <v>11</v>
      </c>
      <c r="H43" s="66">
        <v>46</v>
      </c>
      <c r="I43" s="66">
        <v>45</v>
      </c>
      <c r="J43" s="68">
        <v>267</v>
      </c>
      <c r="K43" s="68">
        <v>336</v>
      </c>
      <c r="L43" s="66"/>
      <c r="M43" s="66"/>
      <c r="N43" s="66"/>
      <c r="O43" s="66"/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108"/>
      <c r="B44" s="55" t="s">
        <v>70</v>
      </c>
      <c r="C44" s="55"/>
      <c r="D44" s="55"/>
      <c r="E44" s="65" t="s">
        <v>98</v>
      </c>
      <c r="F44" s="68">
        <f t="shared" ref="F44:O44" si="6">F40-F42</f>
        <v>0</v>
      </c>
      <c r="G44" s="68">
        <f t="shared" si="6"/>
        <v>0</v>
      </c>
      <c r="H44" s="68">
        <f t="shared" si="6"/>
        <v>0</v>
      </c>
      <c r="I44" s="68">
        <f t="shared" si="6"/>
        <v>0</v>
      </c>
      <c r="J44" s="68">
        <f t="shared" si="6"/>
        <v>-258</v>
      </c>
      <c r="K44" s="68">
        <f t="shared" si="6"/>
        <v>-199</v>
      </c>
      <c r="L44" s="68">
        <f t="shared" si="6"/>
        <v>0</v>
      </c>
      <c r="M44" s="68">
        <f t="shared" si="6"/>
        <v>0</v>
      </c>
      <c r="N44" s="68">
        <f t="shared" si="6"/>
        <v>0</v>
      </c>
      <c r="O44" s="68">
        <f t="shared" si="6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107" t="s">
        <v>78</v>
      </c>
      <c r="B45" s="29" t="s">
        <v>74</v>
      </c>
      <c r="C45" s="29"/>
      <c r="D45" s="29"/>
      <c r="E45" s="65" t="s">
        <v>99</v>
      </c>
      <c r="F45" s="66">
        <f t="shared" ref="F45:O45" si="7">F39+F44</f>
        <v>0</v>
      </c>
      <c r="G45" s="66">
        <f t="shared" si="7"/>
        <v>0</v>
      </c>
      <c r="H45" s="66">
        <f t="shared" si="7"/>
        <v>0</v>
      </c>
      <c r="I45" s="66">
        <f t="shared" si="7"/>
        <v>0</v>
      </c>
      <c r="J45" s="66">
        <f t="shared" si="7"/>
        <v>199</v>
      </c>
      <c r="K45" s="66">
        <f t="shared" si="7"/>
        <v>121</v>
      </c>
      <c r="L45" s="66">
        <f t="shared" si="7"/>
        <v>0</v>
      </c>
      <c r="M45" s="66">
        <f t="shared" si="7"/>
        <v>0</v>
      </c>
      <c r="N45" s="66">
        <f t="shared" si="7"/>
        <v>0</v>
      </c>
      <c r="O45" s="66">
        <f t="shared" si="7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108"/>
      <c r="B46" s="55" t="s">
        <v>75</v>
      </c>
      <c r="C46" s="55"/>
      <c r="D46" s="55"/>
      <c r="E46" s="55"/>
      <c r="F46" s="68"/>
      <c r="G46" s="68"/>
      <c r="H46" s="68"/>
      <c r="I46" s="68"/>
      <c r="J46" s="68">
        <v>199</v>
      </c>
      <c r="K46" s="68">
        <v>121</v>
      </c>
      <c r="L46" s="66"/>
      <c r="M46" s="66"/>
      <c r="N46" s="68"/>
      <c r="O46" s="68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108"/>
      <c r="B47" s="55" t="s">
        <v>76</v>
      </c>
      <c r="C47" s="55"/>
      <c r="D47" s="55"/>
      <c r="E47" s="5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108"/>
      <c r="B48" s="55" t="s">
        <v>77</v>
      </c>
      <c r="C48" s="55"/>
      <c r="D48" s="55"/>
      <c r="E48" s="55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" ht="16" customHeight="1">
      <c r="A49" s="11" t="s">
        <v>82</v>
      </c>
    </row>
    <row r="50" spans="1:1" ht="16" customHeight="1">
      <c r="A50" s="11"/>
    </row>
  </sheetData>
  <mergeCells count="28"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39" activePane="bottomRight" state="frozen"/>
      <selection activeCell="G46" sqref="G46"/>
      <selection pane="topRight" activeCell="G46" sqref="G46"/>
      <selection pane="bottomLeft" activeCell="G46" sqref="G46"/>
      <selection pane="bottomRight" activeCell="F28" sqref="F28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94" t="s">
        <v>0</v>
      </c>
      <c r="B1" s="94"/>
      <c r="C1" s="94"/>
      <c r="D1" s="94"/>
      <c r="E1" s="91" t="s">
        <v>245</v>
      </c>
      <c r="F1" s="2"/>
    </row>
    <row r="3" spans="1:24" ht="14">
      <c r="A3" s="10" t="s">
        <v>105</v>
      </c>
    </row>
    <row r="5" spans="1:24" ht="14">
      <c r="A5" s="9" t="s">
        <v>242</v>
      </c>
      <c r="E5" s="3"/>
    </row>
    <row r="6" spans="1:24" ht="14">
      <c r="A6" s="3"/>
      <c r="G6" s="96" t="s">
        <v>106</v>
      </c>
      <c r="H6" s="97"/>
      <c r="I6" s="97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27" customHeight="1">
      <c r="A7" s="8"/>
      <c r="B7" s="4"/>
      <c r="C7" s="4"/>
      <c r="D7" s="4"/>
      <c r="E7" s="59"/>
      <c r="F7" s="51" t="s">
        <v>237</v>
      </c>
      <c r="G7" s="51"/>
      <c r="H7" s="51" t="s">
        <v>238</v>
      </c>
      <c r="I7" s="69" t="s">
        <v>20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7.149999999999999" customHeight="1">
      <c r="A8" s="5"/>
      <c r="B8" s="6"/>
      <c r="C8" s="6"/>
      <c r="D8" s="6"/>
      <c r="E8" s="60"/>
      <c r="F8" s="53" t="s">
        <v>229</v>
      </c>
      <c r="G8" s="53" t="s">
        <v>1</v>
      </c>
      <c r="H8" s="53" t="s">
        <v>229</v>
      </c>
      <c r="I8" s="54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18" customHeight="1">
      <c r="A9" s="95" t="s">
        <v>79</v>
      </c>
      <c r="B9" s="95" t="s">
        <v>80</v>
      </c>
      <c r="C9" s="61" t="s">
        <v>2</v>
      </c>
      <c r="D9" s="55"/>
      <c r="E9" s="55"/>
      <c r="F9" s="56">
        <v>135601</v>
      </c>
      <c r="G9" s="57">
        <f t="shared" ref="G9:G22" si="0">F9/$F$22*100</f>
        <v>30.799299525521668</v>
      </c>
      <c r="H9" s="56">
        <v>134988</v>
      </c>
      <c r="I9" s="57">
        <f t="shared" ref="I9:I40" si="1">(F9/H9-1)*100</f>
        <v>0.45411443980205579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8" customHeight="1">
      <c r="A10" s="95"/>
      <c r="B10" s="95"/>
      <c r="C10" s="63"/>
      <c r="D10" s="61" t="s">
        <v>21</v>
      </c>
      <c r="E10" s="55"/>
      <c r="F10" s="56">
        <v>64605</v>
      </c>
      <c r="G10" s="57">
        <f t="shared" si="0"/>
        <v>14.673850088467837</v>
      </c>
      <c r="H10" s="56">
        <v>64877</v>
      </c>
      <c r="I10" s="57">
        <f t="shared" si="1"/>
        <v>-0.41925489772954849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8" customHeight="1">
      <c r="A11" s="95"/>
      <c r="B11" s="95"/>
      <c r="C11" s="50"/>
      <c r="D11" s="50"/>
      <c r="E11" s="29" t="s">
        <v>22</v>
      </c>
      <c r="F11" s="56">
        <v>54239</v>
      </c>
      <c r="G11" s="57">
        <f t="shared" si="0"/>
        <v>12.319401825685429</v>
      </c>
      <c r="H11" s="56">
        <v>53784</v>
      </c>
      <c r="I11" s="57">
        <f t="shared" si="1"/>
        <v>0.84597649858693114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8" customHeight="1">
      <c r="A12" s="95"/>
      <c r="B12" s="95"/>
      <c r="C12" s="50"/>
      <c r="D12" s="28"/>
      <c r="E12" s="29" t="s">
        <v>23</v>
      </c>
      <c r="F12" s="56">
        <v>5925</v>
      </c>
      <c r="G12" s="57">
        <f t="shared" si="0"/>
        <v>1.3457559287078698</v>
      </c>
      <c r="H12" s="56">
        <v>6596</v>
      </c>
      <c r="I12" s="57">
        <f t="shared" si="1"/>
        <v>-10.172832019405698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18" customHeight="1">
      <c r="A13" s="95"/>
      <c r="B13" s="95"/>
      <c r="C13" s="62"/>
      <c r="D13" s="55" t="s">
        <v>24</v>
      </c>
      <c r="E13" s="55"/>
      <c r="F13" s="56">
        <v>50094</v>
      </c>
      <c r="G13" s="57">
        <f t="shared" si="0"/>
        <v>11.377940505095701</v>
      </c>
      <c r="H13" s="56">
        <v>49548</v>
      </c>
      <c r="I13" s="57">
        <f t="shared" si="1"/>
        <v>1.1019617340760401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8" customHeight="1">
      <c r="A14" s="95"/>
      <c r="B14" s="95"/>
      <c r="C14" s="55" t="s">
        <v>3</v>
      </c>
      <c r="D14" s="55"/>
      <c r="E14" s="55"/>
      <c r="F14" s="56">
        <v>3277</v>
      </c>
      <c r="G14" s="57">
        <f t="shared" si="0"/>
        <v>0.74431091618155099</v>
      </c>
      <c r="H14" s="56">
        <v>3237</v>
      </c>
      <c r="I14" s="57">
        <f t="shared" si="1"/>
        <v>1.2357120790855713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8" customHeight="1">
      <c r="A15" s="95"/>
      <c r="B15" s="95"/>
      <c r="C15" s="55" t="s">
        <v>4</v>
      </c>
      <c r="D15" s="55"/>
      <c r="E15" s="55"/>
      <c r="F15" s="56">
        <v>76945</v>
      </c>
      <c r="G15" s="57">
        <f t="shared" si="0"/>
        <v>17.476656529017223</v>
      </c>
      <c r="H15" s="56">
        <v>69540</v>
      </c>
      <c r="I15" s="57">
        <f t="shared" si="1"/>
        <v>10.648547598504464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8" customHeight="1">
      <c r="A16" s="95"/>
      <c r="B16" s="95"/>
      <c r="C16" s="55" t="s">
        <v>25</v>
      </c>
      <c r="D16" s="55"/>
      <c r="E16" s="55"/>
      <c r="F16" s="56">
        <v>7435</v>
      </c>
      <c r="G16" s="57">
        <f t="shared" si="0"/>
        <v>1.6887249502013524</v>
      </c>
      <c r="H16" s="56">
        <v>7422</v>
      </c>
      <c r="I16" s="57">
        <f t="shared" si="1"/>
        <v>0.17515494475881521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8" customHeight="1">
      <c r="A17" s="95"/>
      <c r="B17" s="95"/>
      <c r="C17" s="55" t="s">
        <v>5</v>
      </c>
      <c r="D17" s="55"/>
      <c r="E17" s="55"/>
      <c r="F17" s="56">
        <v>88954</v>
      </c>
      <c r="G17" s="57">
        <f t="shared" si="0"/>
        <v>20.20428234300082</v>
      </c>
      <c r="H17" s="56">
        <v>92922</v>
      </c>
      <c r="I17" s="57">
        <f t="shared" si="1"/>
        <v>-4.2702481651277431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8" customHeight="1">
      <c r="A18" s="95"/>
      <c r="B18" s="95"/>
      <c r="C18" s="55" t="s">
        <v>26</v>
      </c>
      <c r="D18" s="55"/>
      <c r="E18" s="55"/>
      <c r="F18" s="56">
        <v>22557</v>
      </c>
      <c r="G18" s="57">
        <f t="shared" si="0"/>
        <v>5.1234120647870753</v>
      </c>
      <c r="H18" s="56">
        <v>25437</v>
      </c>
      <c r="I18" s="57">
        <f t="shared" si="1"/>
        <v>-11.322089869088337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8" customHeight="1">
      <c r="A19" s="95"/>
      <c r="B19" s="95"/>
      <c r="C19" s="55" t="s">
        <v>27</v>
      </c>
      <c r="D19" s="55"/>
      <c r="E19" s="55"/>
      <c r="F19" s="56">
        <v>556</v>
      </c>
      <c r="G19" s="57">
        <f t="shared" si="0"/>
        <v>0.12628528208634188</v>
      </c>
      <c r="H19" s="56">
        <v>1208</v>
      </c>
      <c r="I19" s="57">
        <f t="shared" si="1"/>
        <v>-53.973509933774835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18" customHeight="1">
      <c r="A20" s="95"/>
      <c r="B20" s="95"/>
      <c r="C20" s="55" t="s">
        <v>6</v>
      </c>
      <c r="D20" s="55"/>
      <c r="E20" s="55"/>
      <c r="F20" s="56">
        <v>40352</v>
      </c>
      <c r="G20" s="57">
        <f t="shared" si="0"/>
        <v>9.1652224869569565</v>
      </c>
      <c r="H20" s="56">
        <v>39512</v>
      </c>
      <c r="I20" s="57">
        <f t="shared" si="1"/>
        <v>2.1259364243773948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18" customHeight="1">
      <c r="A21" s="95"/>
      <c r="B21" s="95"/>
      <c r="C21" s="55" t="s">
        <v>7</v>
      </c>
      <c r="D21" s="55"/>
      <c r="E21" s="55"/>
      <c r="F21" s="56">
        <v>64596</v>
      </c>
      <c r="G21" s="57">
        <f t="shared" si="0"/>
        <v>14.671805902247016</v>
      </c>
      <c r="H21" s="56">
        <v>75882</v>
      </c>
      <c r="I21" s="57">
        <f t="shared" si="1"/>
        <v>-14.873092432988056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8" customHeight="1">
      <c r="A22" s="95"/>
      <c r="B22" s="95"/>
      <c r="C22" s="55" t="s">
        <v>8</v>
      </c>
      <c r="D22" s="55"/>
      <c r="E22" s="55"/>
      <c r="F22" s="56">
        <f>SUM(F9,F14:F21)</f>
        <v>440273</v>
      </c>
      <c r="G22" s="57">
        <f t="shared" si="0"/>
        <v>100</v>
      </c>
      <c r="H22" s="56">
        <f>SUM(H9,H14:H21)</f>
        <v>450148</v>
      </c>
      <c r="I22" s="57">
        <f t="shared" si="1"/>
        <v>-2.1937229533397939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8" customHeight="1">
      <c r="A23" s="95"/>
      <c r="B23" s="95" t="s">
        <v>81</v>
      </c>
      <c r="C23" s="64" t="s">
        <v>9</v>
      </c>
      <c r="D23" s="29"/>
      <c r="E23" s="29"/>
      <c r="F23" s="56">
        <v>241489</v>
      </c>
      <c r="G23" s="57">
        <f t="shared" ref="G23:G40" si="2">F23/$F$40*100</f>
        <v>56.653912113228536</v>
      </c>
      <c r="H23" s="56">
        <v>234245</v>
      </c>
      <c r="I23" s="57">
        <f t="shared" si="1"/>
        <v>3.0924886336954893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8" customHeight="1">
      <c r="A24" s="95"/>
      <c r="B24" s="95"/>
      <c r="C24" s="63"/>
      <c r="D24" s="29" t="s">
        <v>10</v>
      </c>
      <c r="E24" s="29"/>
      <c r="F24" s="56">
        <v>90007</v>
      </c>
      <c r="G24" s="57">
        <f t="shared" si="2"/>
        <v>21.1158631141599</v>
      </c>
      <c r="H24" s="56">
        <v>93089</v>
      </c>
      <c r="I24" s="57">
        <f t="shared" si="1"/>
        <v>-3.3108100849724487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8" customHeight="1">
      <c r="A25" s="95"/>
      <c r="B25" s="95"/>
      <c r="C25" s="63"/>
      <c r="D25" s="29" t="s">
        <v>28</v>
      </c>
      <c r="E25" s="29"/>
      <c r="F25" s="56">
        <v>101880</v>
      </c>
      <c r="G25" s="57">
        <f t="shared" si="2"/>
        <v>23.901298055380256</v>
      </c>
      <c r="H25" s="56">
        <v>93000</v>
      </c>
      <c r="I25" s="57">
        <f t="shared" si="1"/>
        <v>9.5483870967741922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8" customHeight="1">
      <c r="A26" s="95"/>
      <c r="B26" s="95"/>
      <c r="C26" s="62"/>
      <c r="D26" s="29" t="s">
        <v>11</v>
      </c>
      <c r="E26" s="29"/>
      <c r="F26" s="56">
        <v>49602</v>
      </c>
      <c r="G26" s="57">
        <f t="shared" si="2"/>
        <v>11.636750943688373</v>
      </c>
      <c r="H26" s="56">
        <v>48156</v>
      </c>
      <c r="I26" s="57">
        <f t="shared" si="1"/>
        <v>3.0027410914527763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8" customHeight="1">
      <c r="A27" s="95"/>
      <c r="B27" s="95"/>
      <c r="C27" s="64" t="s">
        <v>12</v>
      </c>
      <c r="D27" s="29"/>
      <c r="E27" s="29"/>
      <c r="F27" s="56">
        <v>138717</v>
      </c>
      <c r="G27" s="57">
        <f t="shared" si="2"/>
        <v>32.543348668513772</v>
      </c>
      <c r="H27" s="56">
        <v>151087</v>
      </c>
      <c r="I27" s="57">
        <f t="shared" si="1"/>
        <v>-8.1873357734285506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18" customHeight="1">
      <c r="A28" s="95"/>
      <c r="B28" s="95"/>
      <c r="C28" s="63"/>
      <c r="D28" s="29" t="s">
        <v>13</v>
      </c>
      <c r="E28" s="29"/>
      <c r="F28" s="56">
        <v>49040</v>
      </c>
      <c r="G28" s="57">
        <f t="shared" si="2"/>
        <v>11.504904364309459</v>
      </c>
      <c r="H28" s="56">
        <v>56143</v>
      </c>
      <c r="I28" s="57">
        <f t="shared" si="1"/>
        <v>-12.651621751598597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18" customHeight="1">
      <c r="A29" s="95"/>
      <c r="B29" s="95"/>
      <c r="C29" s="63"/>
      <c r="D29" s="29" t="s">
        <v>29</v>
      </c>
      <c r="E29" s="29"/>
      <c r="F29" s="56">
        <v>6947</v>
      </c>
      <c r="G29" s="57">
        <f t="shared" si="2"/>
        <v>1.6297832507923697</v>
      </c>
      <c r="H29" s="56">
        <v>10342</v>
      </c>
      <c r="I29" s="57">
        <f t="shared" si="1"/>
        <v>-32.827306130342293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18" customHeight="1">
      <c r="A30" s="95"/>
      <c r="B30" s="95"/>
      <c r="C30" s="63"/>
      <c r="D30" s="29" t="s">
        <v>30</v>
      </c>
      <c r="E30" s="29"/>
      <c r="F30" s="56">
        <v>35162</v>
      </c>
      <c r="G30" s="57">
        <f t="shared" si="2"/>
        <v>8.2490915019952933</v>
      </c>
      <c r="H30" s="56">
        <v>41048</v>
      </c>
      <c r="I30" s="57">
        <f t="shared" si="1"/>
        <v>-14.339310076008571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8" customHeight="1">
      <c r="A31" s="95"/>
      <c r="B31" s="95"/>
      <c r="C31" s="63"/>
      <c r="D31" s="29" t="s">
        <v>31</v>
      </c>
      <c r="E31" s="29"/>
      <c r="F31" s="56">
        <v>29979</v>
      </c>
      <c r="G31" s="57">
        <f t="shared" si="2"/>
        <v>7.0331469807837124</v>
      </c>
      <c r="H31" s="56">
        <v>29348</v>
      </c>
      <c r="I31" s="57">
        <f t="shared" si="1"/>
        <v>2.1500613329698881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8" customHeight="1">
      <c r="A32" s="95"/>
      <c r="B32" s="95"/>
      <c r="C32" s="63"/>
      <c r="D32" s="29" t="s">
        <v>14</v>
      </c>
      <c r="E32" s="29"/>
      <c r="F32" s="56">
        <v>5288</v>
      </c>
      <c r="G32" s="57">
        <f t="shared" si="2"/>
        <v>1.2405777789247232</v>
      </c>
      <c r="H32" s="56">
        <v>1370</v>
      </c>
      <c r="I32" s="57">
        <f t="shared" si="1"/>
        <v>285.98540145985402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8" customHeight="1">
      <c r="A33" s="95"/>
      <c r="B33" s="95"/>
      <c r="C33" s="62"/>
      <c r="D33" s="29" t="s">
        <v>32</v>
      </c>
      <c r="E33" s="29"/>
      <c r="F33" s="56">
        <v>12301</v>
      </c>
      <c r="G33" s="57">
        <f t="shared" si="2"/>
        <v>2.8858447917082106</v>
      </c>
      <c r="H33" s="56">
        <v>12836</v>
      </c>
      <c r="I33" s="57">
        <f t="shared" si="1"/>
        <v>-4.1679650981614191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8" customHeight="1">
      <c r="A34" s="95"/>
      <c r="B34" s="95"/>
      <c r="C34" s="64" t="s">
        <v>15</v>
      </c>
      <c r="D34" s="29"/>
      <c r="E34" s="29"/>
      <c r="F34" s="56">
        <v>46047</v>
      </c>
      <c r="G34" s="57">
        <f t="shared" si="2"/>
        <v>10.802739218257701</v>
      </c>
      <c r="H34" s="56">
        <v>42613</v>
      </c>
      <c r="I34" s="57">
        <f t="shared" si="1"/>
        <v>8.0585736747001988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8" customHeight="1">
      <c r="A35" s="95"/>
      <c r="B35" s="95"/>
      <c r="C35" s="63"/>
      <c r="D35" s="64" t="s">
        <v>16</v>
      </c>
      <c r="E35" s="29"/>
      <c r="F35" s="56">
        <v>45123</v>
      </c>
      <c r="G35" s="57">
        <f t="shared" si="2"/>
        <v>10.58596655038205</v>
      </c>
      <c r="H35" s="56">
        <v>42613</v>
      </c>
      <c r="I35" s="57">
        <f t="shared" si="1"/>
        <v>5.8902212939713205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8" customHeight="1">
      <c r="A36" s="95"/>
      <c r="B36" s="95"/>
      <c r="C36" s="63"/>
      <c r="D36" s="63"/>
      <c r="E36" s="58" t="s">
        <v>102</v>
      </c>
      <c r="F36" s="56">
        <v>25122</v>
      </c>
      <c r="G36" s="57">
        <f t="shared" si="2"/>
        <v>5.8936828597100783</v>
      </c>
      <c r="H36" s="56">
        <v>26324</v>
      </c>
      <c r="I36" s="57">
        <f t="shared" si="1"/>
        <v>-4.5661753532897702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8" customHeight="1">
      <c r="A37" s="95"/>
      <c r="B37" s="95"/>
      <c r="C37" s="63"/>
      <c r="D37" s="62"/>
      <c r="E37" s="29" t="s">
        <v>33</v>
      </c>
      <c r="F37" s="56">
        <v>20001</v>
      </c>
      <c r="G37" s="57">
        <f t="shared" si="2"/>
        <v>4.6922836906719718</v>
      </c>
      <c r="H37" s="56">
        <v>16289</v>
      </c>
      <c r="I37" s="57">
        <f t="shared" si="1"/>
        <v>22.788384799557981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8" customHeight="1">
      <c r="A38" s="95"/>
      <c r="B38" s="95"/>
      <c r="C38" s="63"/>
      <c r="D38" s="55" t="s">
        <v>34</v>
      </c>
      <c r="E38" s="55"/>
      <c r="F38" s="56">
        <v>924</v>
      </c>
      <c r="G38" s="57">
        <f t="shared" si="2"/>
        <v>0.21677266787565133</v>
      </c>
      <c r="H38" s="56"/>
      <c r="I38" s="57" t="e">
        <f t="shared" si="1"/>
        <v>#DIV/0!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8" customHeight="1">
      <c r="A39" s="95"/>
      <c r="B39" s="95"/>
      <c r="C39" s="62"/>
      <c r="D39" s="55" t="s">
        <v>35</v>
      </c>
      <c r="E39" s="55"/>
      <c r="F39" s="56"/>
      <c r="G39" s="57">
        <f t="shared" si="2"/>
        <v>0</v>
      </c>
      <c r="H39" s="56"/>
      <c r="I39" s="57" t="e">
        <f t="shared" si="1"/>
        <v>#DIV/0!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8" customHeight="1">
      <c r="A40" s="95"/>
      <c r="B40" s="95"/>
      <c r="C40" s="29" t="s">
        <v>17</v>
      </c>
      <c r="D40" s="29"/>
      <c r="E40" s="29"/>
      <c r="F40" s="56">
        <f>SUM(F23,F27,F34)</f>
        <v>426253</v>
      </c>
      <c r="G40" s="57">
        <f t="shared" si="2"/>
        <v>100</v>
      </c>
      <c r="H40" s="56">
        <f>SUM(H23,H27,H34)</f>
        <v>427945</v>
      </c>
      <c r="I40" s="57">
        <f t="shared" si="1"/>
        <v>-0.39537791071282413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8" customHeight="1">
      <c r="A41" s="25" t="s">
        <v>18</v>
      </c>
    </row>
    <row r="42" spans="1:24" ht="18" customHeight="1">
      <c r="A42" s="26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view="pageBreakPreview" zoomScale="85" zoomScaleNormal="100" zoomScaleSheetLayoutView="85" workbookViewId="0">
      <pane xSplit="4" ySplit="6" topLeftCell="E23" activePane="bottomRight" state="frozen"/>
      <selection activeCell="G46" sqref="G46"/>
      <selection pane="topRight" activeCell="G46" sqref="G46"/>
      <selection pane="bottomLeft" activeCell="G46" sqref="G46"/>
      <selection pane="bottomRight" activeCell="J26" sqref="J26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5" width="11.90625" style="1" customWidth="1"/>
    <col min="6" max="8" width="13.90625" style="1" bestFit="1" customWidth="1"/>
    <col min="9" max="9" width="18.90625" style="1" bestFit="1" customWidth="1"/>
    <col min="10" max="16384" width="9" style="1"/>
  </cols>
  <sheetData>
    <row r="1" spans="1:9" ht="34" customHeight="1">
      <c r="A1" s="36" t="s">
        <v>0</v>
      </c>
      <c r="B1" s="36"/>
      <c r="C1" s="91" t="s">
        <v>245</v>
      </c>
      <c r="D1" s="37"/>
      <c r="E1" s="37"/>
    </row>
    <row r="4" spans="1:9">
      <c r="A4" s="9" t="s">
        <v>107</v>
      </c>
    </row>
    <row r="5" spans="1:9">
      <c r="I5" s="38" t="s">
        <v>108</v>
      </c>
    </row>
    <row r="6" spans="1:9" s="32" customFormat="1" ht="29.25" customHeight="1">
      <c r="A6" s="70" t="s">
        <v>109</v>
      </c>
      <c r="B6" s="51"/>
      <c r="C6" s="51"/>
      <c r="D6" s="51"/>
      <c r="E6" s="27" t="s">
        <v>226</v>
      </c>
      <c r="F6" s="27" t="s">
        <v>227</v>
      </c>
      <c r="G6" s="27" t="s">
        <v>230</v>
      </c>
      <c r="H6" s="27" t="s">
        <v>232</v>
      </c>
      <c r="I6" s="27" t="s">
        <v>239</v>
      </c>
    </row>
    <row r="7" spans="1:9" ht="27" customHeight="1">
      <c r="A7" s="95" t="s">
        <v>110</v>
      </c>
      <c r="B7" s="61" t="s">
        <v>111</v>
      </c>
      <c r="C7" s="55"/>
      <c r="D7" s="65" t="s">
        <v>112</v>
      </c>
      <c r="E7" s="31">
        <v>401441</v>
      </c>
      <c r="F7" s="27">
        <v>490300</v>
      </c>
      <c r="G7" s="27">
        <v>450148</v>
      </c>
      <c r="H7" s="27">
        <v>436288</v>
      </c>
      <c r="I7" s="27">
        <v>440273</v>
      </c>
    </row>
    <row r="8" spans="1:9" ht="27" customHeight="1">
      <c r="A8" s="95"/>
      <c r="B8" s="82"/>
      <c r="C8" s="55" t="s">
        <v>113</v>
      </c>
      <c r="D8" s="65" t="s">
        <v>37</v>
      </c>
      <c r="E8" s="71">
        <v>220475</v>
      </c>
      <c r="F8" s="71">
        <v>223174</v>
      </c>
      <c r="G8" s="71">
        <v>236124</v>
      </c>
      <c r="H8" s="71">
        <v>237592</v>
      </c>
      <c r="I8" s="72">
        <v>246171</v>
      </c>
    </row>
    <row r="9" spans="1:9" ht="27" customHeight="1">
      <c r="A9" s="95"/>
      <c r="B9" s="55" t="s">
        <v>114</v>
      </c>
      <c r="C9" s="55"/>
      <c r="D9" s="65"/>
      <c r="E9" s="71">
        <v>396836</v>
      </c>
      <c r="F9" s="71">
        <v>483721</v>
      </c>
      <c r="G9" s="71">
        <v>438857</v>
      </c>
      <c r="H9" s="71">
        <v>427945</v>
      </c>
      <c r="I9" s="73">
        <v>426253</v>
      </c>
    </row>
    <row r="10" spans="1:9" ht="27" customHeight="1">
      <c r="A10" s="95"/>
      <c r="B10" s="55" t="s">
        <v>115</v>
      </c>
      <c r="C10" s="55"/>
      <c r="D10" s="65"/>
      <c r="E10" s="71">
        <v>4605</v>
      </c>
      <c r="F10" s="71">
        <v>6578</v>
      </c>
      <c r="G10" s="71">
        <v>11291</v>
      </c>
      <c r="H10" s="71">
        <v>8343</v>
      </c>
      <c r="I10" s="73">
        <v>14020</v>
      </c>
    </row>
    <row r="11" spans="1:9" ht="27" customHeight="1">
      <c r="A11" s="95"/>
      <c r="B11" s="55" t="s">
        <v>116</v>
      </c>
      <c r="C11" s="55"/>
      <c r="D11" s="65"/>
      <c r="E11" s="71">
        <v>663</v>
      </c>
      <c r="F11" s="71">
        <v>3009</v>
      </c>
      <c r="G11" s="71">
        <v>3725</v>
      </c>
      <c r="H11" s="71">
        <v>1905</v>
      </c>
      <c r="I11" s="73">
        <v>8797</v>
      </c>
    </row>
    <row r="12" spans="1:9" ht="27" customHeight="1">
      <c r="A12" s="95"/>
      <c r="B12" s="55" t="s">
        <v>117</v>
      </c>
      <c r="C12" s="55"/>
      <c r="D12" s="65"/>
      <c r="E12" s="71">
        <v>3941</v>
      </c>
      <c r="F12" s="71">
        <v>3570</v>
      </c>
      <c r="G12" s="71">
        <v>7566</v>
      </c>
      <c r="H12" s="71">
        <v>6437</v>
      </c>
      <c r="I12" s="73">
        <v>5223</v>
      </c>
    </row>
    <row r="13" spans="1:9" ht="27" customHeight="1">
      <c r="A13" s="95"/>
      <c r="B13" s="55" t="s">
        <v>118</v>
      </c>
      <c r="C13" s="55"/>
      <c r="D13" s="65"/>
      <c r="E13" s="71">
        <v>-836</v>
      </c>
      <c r="F13" s="71">
        <v>-371</v>
      </c>
      <c r="G13" s="71">
        <v>3996</v>
      </c>
      <c r="H13" s="71">
        <v>-1129</v>
      </c>
      <c r="I13" s="73">
        <v>-1214</v>
      </c>
    </row>
    <row r="14" spans="1:9" ht="27" customHeight="1">
      <c r="A14" s="95"/>
      <c r="B14" s="55" t="s">
        <v>119</v>
      </c>
      <c r="C14" s="55"/>
      <c r="D14" s="65"/>
      <c r="E14" s="71"/>
      <c r="F14" s="71"/>
      <c r="G14" s="71"/>
      <c r="H14" s="71"/>
      <c r="I14" s="73"/>
    </row>
    <row r="15" spans="1:9" ht="27" customHeight="1">
      <c r="A15" s="95"/>
      <c r="B15" s="55" t="s">
        <v>120</v>
      </c>
      <c r="C15" s="55"/>
      <c r="D15" s="65"/>
      <c r="E15" s="71">
        <v>1665</v>
      </c>
      <c r="F15" s="71">
        <v>-1396</v>
      </c>
      <c r="G15" s="71">
        <v>9747</v>
      </c>
      <c r="H15" s="71">
        <v>-1548</v>
      </c>
      <c r="I15" s="73">
        <v>-5040</v>
      </c>
    </row>
    <row r="16" spans="1:9" ht="27" customHeight="1">
      <c r="A16" s="95"/>
      <c r="B16" s="55" t="s">
        <v>121</v>
      </c>
      <c r="C16" s="55"/>
      <c r="D16" s="65" t="s">
        <v>38</v>
      </c>
      <c r="E16" s="71">
        <v>6216</v>
      </c>
      <c r="F16" s="71">
        <v>5446</v>
      </c>
      <c r="G16" s="71">
        <v>11190</v>
      </c>
      <c r="H16" s="71">
        <v>10807</v>
      </c>
      <c r="I16" s="73">
        <v>8328</v>
      </c>
    </row>
    <row r="17" spans="1:10" ht="27" customHeight="1">
      <c r="A17" s="95"/>
      <c r="B17" s="55" t="s">
        <v>122</v>
      </c>
      <c r="C17" s="55"/>
      <c r="D17" s="65" t="s">
        <v>39</v>
      </c>
      <c r="E17" s="71">
        <v>58856</v>
      </c>
      <c r="F17" s="71">
        <v>58557</v>
      </c>
      <c r="G17" s="71">
        <v>44150</v>
      </c>
      <c r="H17" s="71">
        <v>60586</v>
      </c>
      <c r="I17" s="73">
        <v>51116</v>
      </c>
    </row>
    <row r="18" spans="1:10" ht="27" customHeight="1">
      <c r="A18" s="95"/>
      <c r="B18" s="55" t="s">
        <v>123</v>
      </c>
      <c r="C18" s="55"/>
      <c r="D18" s="65" t="s">
        <v>40</v>
      </c>
      <c r="E18" s="71">
        <v>630439</v>
      </c>
      <c r="F18" s="71">
        <v>639824</v>
      </c>
      <c r="G18" s="71">
        <v>638320</v>
      </c>
      <c r="H18" s="71">
        <v>632151</v>
      </c>
      <c r="I18" s="73">
        <v>625195</v>
      </c>
    </row>
    <row r="19" spans="1:10" ht="27" customHeight="1">
      <c r="A19" s="95"/>
      <c r="B19" s="55" t="s">
        <v>124</v>
      </c>
      <c r="C19" s="55"/>
      <c r="D19" s="65" t="s">
        <v>125</v>
      </c>
      <c r="E19" s="71">
        <f>E17+E18-E16</f>
        <v>683079</v>
      </c>
      <c r="F19" s="71">
        <f>F17+F18-F16</f>
        <v>692935</v>
      </c>
      <c r="G19" s="71">
        <f>G17+G18-G16</f>
        <v>671280</v>
      </c>
      <c r="H19" s="71">
        <f>H17+H18-H16</f>
        <v>681930</v>
      </c>
      <c r="I19" s="71">
        <f>I17+I18-I16</f>
        <v>667983</v>
      </c>
    </row>
    <row r="20" spans="1:10" ht="27" customHeight="1">
      <c r="A20" s="95"/>
      <c r="B20" s="55" t="s">
        <v>126</v>
      </c>
      <c r="C20" s="55"/>
      <c r="D20" s="65" t="s">
        <v>127</v>
      </c>
      <c r="E20" s="74">
        <f>E18/E8</f>
        <v>2.859457988434063</v>
      </c>
      <c r="F20" s="74">
        <f>F18/F8</f>
        <v>2.8669289433356933</v>
      </c>
      <c r="G20" s="74">
        <f>G18/G8</f>
        <v>2.7033253714150192</v>
      </c>
      <c r="H20" s="74">
        <f>H18/H8</f>
        <v>2.6606577662547561</v>
      </c>
      <c r="I20" s="74">
        <f>I18/I8</f>
        <v>2.5396777037100229</v>
      </c>
    </row>
    <row r="21" spans="1:10" ht="27" customHeight="1">
      <c r="A21" s="95"/>
      <c r="B21" s="55" t="s">
        <v>128</v>
      </c>
      <c r="C21" s="55"/>
      <c r="D21" s="65" t="s">
        <v>129</v>
      </c>
      <c r="E21" s="74">
        <f>E19/E8</f>
        <v>3.098215217144801</v>
      </c>
      <c r="F21" s="74">
        <f>F19/F8</f>
        <v>3.1049091740077248</v>
      </c>
      <c r="G21" s="74">
        <f>G19/G8</f>
        <v>2.8429130456878591</v>
      </c>
      <c r="H21" s="74">
        <f>H19/H8</f>
        <v>2.8701723963769825</v>
      </c>
      <c r="I21" s="74">
        <f>I19/I8</f>
        <v>2.7134918410373277</v>
      </c>
    </row>
    <row r="22" spans="1:10" ht="27" customHeight="1">
      <c r="A22" s="95"/>
      <c r="B22" s="55" t="s">
        <v>130</v>
      </c>
      <c r="C22" s="55"/>
      <c r="D22" s="65" t="s">
        <v>131</v>
      </c>
      <c r="E22" s="71">
        <f>E18/E24*1000000</f>
        <v>777826.16956647264</v>
      </c>
      <c r="F22" s="71">
        <f>F18/F24*1000000</f>
        <v>810647.74634949793</v>
      </c>
      <c r="G22" s="71">
        <f>G18/G24*1000000</f>
        <v>808742.20012036362</v>
      </c>
      <c r="H22" s="71">
        <f>H18/H24*1000000</f>
        <v>800926.16641854867</v>
      </c>
      <c r="I22" s="71">
        <f>I18/I24*1000000</f>
        <v>792113.01510880236</v>
      </c>
    </row>
    <row r="23" spans="1:10" ht="27" customHeight="1">
      <c r="A23" s="95"/>
      <c r="B23" s="55" t="s">
        <v>132</v>
      </c>
      <c r="C23" s="55"/>
      <c r="D23" s="65" t="s">
        <v>133</v>
      </c>
      <c r="E23" s="71">
        <f>E19/E24*1000000</f>
        <v>842772.61096045235</v>
      </c>
      <c r="F23" s="71">
        <f>F19/F24*1000000</f>
        <v>877938.6145513287</v>
      </c>
      <c r="G23" s="71">
        <f>G19/G24*1000000</f>
        <v>850502.04301415849</v>
      </c>
      <c r="H23" s="71">
        <f>H19/H24*1000000</f>
        <v>863995.43885211111</v>
      </c>
      <c r="I23" s="71">
        <f>I19/I24*1000000</f>
        <v>846324.79173925437</v>
      </c>
    </row>
    <row r="24" spans="1:10" ht="27" customHeight="1">
      <c r="A24" s="95"/>
      <c r="B24" s="75" t="s">
        <v>134</v>
      </c>
      <c r="C24" s="76"/>
      <c r="D24" s="65" t="s">
        <v>135</v>
      </c>
      <c r="E24" s="71">
        <v>810514</v>
      </c>
      <c r="F24" s="71">
        <v>789275</v>
      </c>
      <c r="G24" s="71">
        <f>F24</f>
        <v>789275</v>
      </c>
      <c r="H24" s="71">
        <f>G24</f>
        <v>789275</v>
      </c>
      <c r="I24" s="73">
        <v>789275</v>
      </c>
    </row>
    <row r="25" spans="1:10" ht="27" customHeight="1">
      <c r="A25" s="95"/>
      <c r="B25" s="29" t="s">
        <v>136</v>
      </c>
      <c r="C25" s="29"/>
      <c r="D25" s="29"/>
      <c r="E25" s="71">
        <v>229508</v>
      </c>
      <c r="F25" s="71">
        <v>233709954</v>
      </c>
      <c r="G25" s="71">
        <v>244031477</v>
      </c>
      <c r="H25" s="71">
        <v>238150751</v>
      </c>
      <c r="I25" s="66">
        <v>241028935</v>
      </c>
      <c r="J25" s="92" t="s">
        <v>246</v>
      </c>
    </row>
    <row r="26" spans="1:10" ht="27" customHeight="1">
      <c r="A26" s="95"/>
      <c r="B26" s="29" t="s">
        <v>137</v>
      </c>
      <c r="C26" s="29"/>
      <c r="D26" s="29"/>
      <c r="E26" s="77">
        <v>0.69099999999999995</v>
      </c>
      <c r="F26" s="77">
        <v>0.69299999999999995</v>
      </c>
      <c r="G26" s="77">
        <v>0.64300000000000002</v>
      </c>
      <c r="H26" s="77">
        <v>0.66200000000000003</v>
      </c>
      <c r="I26" s="78">
        <v>0.64300000000000002</v>
      </c>
    </row>
    <row r="27" spans="1:10" ht="27" customHeight="1">
      <c r="A27" s="95"/>
      <c r="B27" s="29" t="s">
        <v>138</v>
      </c>
      <c r="C27" s="29"/>
      <c r="D27" s="29"/>
      <c r="E27" s="79">
        <v>1.7</v>
      </c>
      <c r="F27" s="79">
        <v>1.5</v>
      </c>
      <c r="G27" s="79">
        <v>3.1</v>
      </c>
      <c r="H27" s="79">
        <v>2.7</v>
      </c>
      <c r="I27" s="80">
        <v>2.2000000000000002</v>
      </c>
    </row>
    <row r="28" spans="1:10" ht="27" customHeight="1">
      <c r="A28" s="95"/>
      <c r="B28" s="29" t="s">
        <v>139</v>
      </c>
      <c r="C28" s="29"/>
      <c r="D28" s="29"/>
      <c r="E28" s="79">
        <v>94.9</v>
      </c>
      <c r="F28" s="79">
        <v>94.7</v>
      </c>
      <c r="G28" s="79">
        <v>92.3</v>
      </c>
      <c r="H28" s="79">
        <v>94.9</v>
      </c>
      <c r="I28" s="80">
        <v>94.2</v>
      </c>
    </row>
    <row r="29" spans="1:10" ht="27" customHeight="1">
      <c r="A29" s="95"/>
      <c r="B29" s="29" t="s">
        <v>140</v>
      </c>
      <c r="C29" s="29"/>
      <c r="D29" s="29"/>
      <c r="E29" s="79">
        <v>43.1</v>
      </c>
      <c r="F29" s="79">
        <v>34.299999999999997</v>
      </c>
      <c r="G29" s="79">
        <v>37.299999999999997</v>
      </c>
      <c r="H29" s="79">
        <v>40.200000000000003</v>
      </c>
      <c r="I29" s="80">
        <v>40.4</v>
      </c>
    </row>
    <row r="30" spans="1:10" ht="27" customHeight="1">
      <c r="A30" s="95"/>
      <c r="B30" s="95" t="s">
        <v>141</v>
      </c>
      <c r="C30" s="29" t="s">
        <v>142</v>
      </c>
      <c r="D30" s="29"/>
      <c r="E30" s="79"/>
      <c r="F30" s="79"/>
      <c r="G30" s="79"/>
      <c r="H30" s="79"/>
      <c r="I30" s="80"/>
    </row>
    <row r="31" spans="1:10" ht="27" customHeight="1">
      <c r="A31" s="95"/>
      <c r="B31" s="95"/>
      <c r="C31" s="29" t="s">
        <v>143</v>
      </c>
      <c r="D31" s="29"/>
      <c r="E31" s="79"/>
      <c r="F31" s="79"/>
      <c r="G31" s="79"/>
      <c r="H31" s="79"/>
      <c r="I31" s="80"/>
    </row>
    <row r="32" spans="1:10" ht="27" customHeight="1">
      <c r="A32" s="95"/>
      <c r="B32" s="95"/>
      <c r="C32" s="29" t="s">
        <v>144</v>
      </c>
      <c r="D32" s="29"/>
      <c r="E32" s="79">
        <v>10.5</v>
      </c>
      <c r="F32" s="79">
        <v>10.9</v>
      </c>
      <c r="G32" s="79">
        <v>11</v>
      </c>
      <c r="H32" s="79">
        <v>11.7</v>
      </c>
      <c r="I32" s="80">
        <v>12.1</v>
      </c>
    </row>
    <row r="33" spans="1:9" ht="27" customHeight="1">
      <c r="A33" s="95"/>
      <c r="B33" s="95"/>
      <c r="C33" s="29" t="s">
        <v>145</v>
      </c>
      <c r="D33" s="29"/>
      <c r="E33" s="79">
        <v>139.6</v>
      </c>
      <c r="F33" s="79">
        <v>134.69999999999999</v>
      </c>
      <c r="G33" s="79">
        <v>124</v>
      </c>
      <c r="H33" s="79">
        <v>126.7</v>
      </c>
      <c r="I33" s="81">
        <v>123</v>
      </c>
    </row>
    <row r="34" spans="1:9" ht="27" customHeight="1">
      <c r="A34" s="1" t="s">
        <v>243</v>
      </c>
      <c r="E34" s="39"/>
      <c r="F34" s="39"/>
      <c r="G34" s="39"/>
      <c r="H34" s="39"/>
      <c r="I34" s="40"/>
    </row>
    <row r="35" spans="1:9" ht="27" customHeight="1">
      <c r="A35" s="11" t="s">
        <v>146</v>
      </c>
    </row>
    <row r="36" spans="1:9">
      <c r="A36" s="41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0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36" activePane="bottomRight" state="frozen"/>
      <selection activeCell="G46" sqref="G46"/>
      <selection pane="topRight" activeCell="G46" sqref="G46"/>
      <selection pane="bottomLeft" activeCell="G46" sqref="G46"/>
      <selection pane="bottomRight" activeCell="K44" sqref="K44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93" t="s">
        <v>245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6" customHeight="1">
      <c r="A6" s="110" t="s">
        <v>44</v>
      </c>
      <c r="B6" s="109"/>
      <c r="C6" s="109"/>
      <c r="D6" s="109"/>
      <c r="E6" s="109"/>
      <c r="F6" s="103" t="s">
        <v>252</v>
      </c>
      <c r="G6" s="98"/>
      <c r="H6" s="104" t="s">
        <v>253</v>
      </c>
      <c r="I6" s="98"/>
      <c r="J6" s="103" t="s">
        <v>254</v>
      </c>
      <c r="K6" s="98"/>
      <c r="L6" s="98"/>
      <c r="M6" s="98"/>
      <c r="N6" s="98"/>
      <c r="O6" s="98"/>
    </row>
    <row r="7" spans="1:25" ht="16" customHeight="1">
      <c r="A7" s="109"/>
      <c r="B7" s="109"/>
      <c r="C7" s="109"/>
      <c r="D7" s="109"/>
      <c r="E7" s="109"/>
      <c r="F7" s="53" t="s">
        <v>237</v>
      </c>
      <c r="G7" s="53" t="s">
        <v>238</v>
      </c>
      <c r="H7" s="53" t="s">
        <v>237</v>
      </c>
      <c r="I7" s="53" t="s">
        <v>238</v>
      </c>
      <c r="J7" s="53" t="s">
        <v>237</v>
      </c>
      <c r="K7" s="53" t="s">
        <v>238</v>
      </c>
      <c r="L7" s="53" t="s">
        <v>237</v>
      </c>
      <c r="M7" s="53" t="s">
        <v>238</v>
      </c>
      <c r="N7" s="53" t="s">
        <v>237</v>
      </c>
      <c r="O7" s="53" t="s">
        <v>238</v>
      </c>
    </row>
    <row r="8" spans="1:25" ht="16" customHeight="1">
      <c r="A8" s="107" t="s">
        <v>83</v>
      </c>
      <c r="B8" s="61" t="s">
        <v>45</v>
      </c>
      <c r="C8" s="55"/>
      <c r="D8" s="55"/>
      <c r="E8" s="65" t="s">
        <v>36</v>
      </c>
      <c r="F8" s="66">
        <v>30929</v>
      </c>
      <c r="G8" s="66">
        <v>30784</v>
      </c>
      <c r="H8" s="66">
        <v>27958</v>
      </c>
      <c r="I8" s="66">
        <v>27717</v>
      </c>
      <c r="J8" s="66">
        <v>15674</v>
      </c>
      <c r="K8" s="66">
        <v>15719</v>
      </c>
      <c r="L8" s="66"/>
      <c r="M8" s="66"/>
      <c r="N8" s="66"/>
      <c r="O8" s="66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07"/>
      <c r="B9" s="63"/>
      <c r="C9" s="55" t="s">
        <v>46</v>
      </c>
      <c r="D9" s="55"/>
      <c r="E9" s="65" t="s">
        <v>37</v>
      </c>
      <c r="F9" s="66">
        <v>30910</v>
      </c>
      <c r="G9" s="66">
        <v>30774</v>
      </c>
      <c r="H9" s="66">
        <v>27952</v>
      </c>
      <c r="I9" s="66">
        <v>27710</v>
      </c>
      <c r="J9" s="66">
        <v>15646</v>
      </c>
      <c r="K9" s="66">
        <v>15691</v>
      </c>
      <c r="L9" s="66"/>
      <c r="M9" s="66"/>
      <c r="N9" s="66"/>
      <c r="O9" s="66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07"/>
      <c r="B10" s="62"/>
      <c r="C10" s="55" t="s">
        <v>47</v>
      </c>
      <c r="D10" s="55"/>
      <c r="E10" s="65" t="s">
        <v>38</v>
      </c>
      <c r="F10" s="66">
        <v>19</v>
      </c>
      <c r="G10" s="66">
        <v>11</v>
      </c>
      <c r="H10" s="66">
        <v>6</v>
      </c>
      <c r="I10" s="66">
        <v>7</v>
      </c>
      <c r="J10" s="67">
        <v>28</v>
      </c>
      <c r="K10" s="67">
        <v>28</v>
      </c>
      <c r="L10" s="66"/>
      <c r="M10" s="66"/>
      <c r="N10" s="66"/>
      <c r="O10" s="66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07"/>
      <c r="B11" s="61" t="s">
        <v>48</v>
      </c>
      <c r="C11" s="55"/>
      <c r="D11" s="55"/>
      <c r="E11" s="65" t="s">
        <v>39</v>
      </c>
      <c r="F11" s="66">
        <v>30157</v>
      </c>
      <c r="G11" s="66">
        <v>29902</v>
      </c>
      <c r="H11" s="66">
        <v>28663</v>
      </c>
      <c r="I11" s="66">
        <v>27747</v>
      </c>
      <c r="J11" s="66">
        <v>15179</v>
      </c>
      <c r="K11" s="66">
        <v>14967</v>
      </c>
      <c r="L11" s="66"/>
      <c r="M11" s="66"/>
      <c r="N11" s="66"/>
      <c r="O11" s="66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07"/>
      <c r="B12" s="63"/>
      <c r="C12" s="55" t="s">
        <v>49</v>
      </c>
      <c r="D12" s="55"/>
      <c r="E12" s="65" t="s">
        <v>40</v>
      </c>
      <c r="F12" s="66">
        <v>29800</v>
      </c>
      <c r="G12" s="66">
        <v>29900</v>
      </c>
      <c r="H12" s="66">
        <v>28649</v>
      </c>
      <c r="I12" s="66">
        <v>27559</v>
      </c>
      <c r="J12" s="66">
        <v>14890</v>
      </c>
      <c r="K12" s="66">
        <v>14754</v>
      </c>
      <c r="L12" s="66"/>
      <c r="M12" s="66"/>
      <c r="N12" s="66"/>
      <c r="O12" s="66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07"/>
      <c r="B13" s="62"/>
      <c r="C13" s="55" t="s">
        <v>50</v>
      </c>
      <c r="D13" s="55"/>
      <c r="E13" s="65" t="s">
        <v>41</v>
      </c>
      <c r="F13" s="66">
        <v>357</v>
      </c>
      <c r="G13" s="66">
        <v>2</v>
      </c>
      <c r="H13" s="67">
        <v>14</v>
      </c>
      <c r="I13" s="67">
        <v>188</v>
      </c>
      <c r="J13" s="67">
        <v>289</v>
      </c>
      <c r="K13" s="67">
        <v>213</v>
      </c>
      <c r="L13" s="66"/>
      <c r="M13" s="66"/>
      <c r="N13" s="66"/>
      <c r="O13" s="66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07"/>
      <c r="B14" s="55" t="s">
        <v>51</v>
      </c>
      <c r="C14" s="55"/>
      <c r="D14" s="55"/>
      <c r="E14" s="65" t="s">
        <v>148</v>
      </c>
      <c r="F14" s="66">
        <f>F9-F12</f>
        <v>1110</v>
      </c>
      <c r="G14" s="66">
        <f t="shared" ref="F14:O15" si="0">G9-G12</f>
        <v>874</v>
      </c>
      <c r="H14" s="66">
        <f t="shared" si="0"/>
        <v>-697</v>
      </c>
      <c r="I14" s="66">
        <v>151</v>
      </c>
      <c r="J14" s="66">
        <f t="shared" si="0"/>
        <v>756</v>
      </c>
      <c r="K14" s="66">
        <f t="shared" si="0"/>
        <v>937</v>
      </c>
      <c r="L14" s="66">
        <f t="shared" si="0"/>
        <v>0</v>
      </c>
      <c r="M14" s="66">
        <f t="shared" si="0"/>
        <v>0</v>
      </c>
      <c r="N14" s="66">
        <f t="shared" si="0"/>
        <v>0</v>
      </c>
      <c r="O14" s="66">
        <f t="shared" si="0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07"/>
      <c r="B15" s="55" t="s">
        <v>52</v>
      </c>
      <c r="C15" s="55"/>
      <c r="D15" s="55"/>
      <c r="E15" s="65" t="s">
        <v>149</v>
      </c>
      <c r="F15" s="66">
        <f t="shared" si="0"/>
        <v>-338</v>
      </c>
      <c r="G15" s="66">
        <f t="shared" si="0"/>
        <v>9</v>
      </c>
      <c r="H15" s="66">
        <f t="shared" si="0"/>
        <v>-8</v>
      </c>
      <c r="I15" s="66">
        <f t="shared" si="0"/>
        <v>-181</v>
      </c>
      <c r="J15" s="66">
        <f t="shared" si="0"/>
        <v>-261</v>
      </c>
      <c r="K15" s="66">
        <f t="shared" si="0"/>
        <v>-185</v>
      </c>
      <c r="L15" s="66">
        <f t="shared" si="0"/>
        <v>0</v>
      </c>
      <c r="M15" s="66">
        <f t="shared" si="0"/>
        <v>0</v>
      </c>
      <c r="N15" s="66">
        <f t="shared" si="0"/>
        <v>0</v>
      </c>
      <c r="O15" s="66">
        <f t="shared" si="0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07"/>
      <c r="B16" s="55" t="s">
        <v>53</v>
      </c>
      <c r="C16" s="55"/>
      <c r="D16" s="55"/>
      <c r="E16" s="65" t="s">
        <v>150</v>
      </c>
      <c r="F16" s="66">
        <f t="shared" ref="F16:O16" si="1">F8-F11</f>
        <v>772</v>
      </c>
      <c r="G16" s="66">
        <f t="shared" si="1"/>
        <v>882</v>
      </c>
      <c r="H16" s="66">
        <f t="shared" si="1"/>
        <v>-705</v>
      </c>
      <c r="I16" s="66">
        <f t="shared" si="1"/>
        <v>-30</v>
      </c>
      <c r="J16" s="66">
        <f t="shared" si="1"/>
        <v>495</v>
      </c>
      <c r="K16" s="66">
        <f t="shared" si="1"/>
        <v>752</v>
      </c>
      <c r="L16" s="66">
        <f t="shared" si="1"/>
        <v>0</v>
      </c>
      <c r="M16" s="66">
        <f t="shared" si="1"/>
        <v>0</v>
      </c>
      <c r="N16" s="66">
        <f t="shared" si="1"/>
        <v>0</v>
      </c>
      <c r="O16" s="66">
        <f t="shared" si="1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07"/>
      <c r="B17" s="55" t="s">
        <v>54</v>
      </c>
      <c r="C17" s="55"/>
      <c r="D17" s="55"/>
      <c r="E17" s="53"/>
      <c r="F17" s="67"/>
      <c r="G17" s="67"/>
      <c r="H17" s="67">
        <v>6287</v>
      </c>
      <c r="I17" s="67">
        <v>5582</v>
      </c>
      <c r="J17" s="66"/>
      <c r="K17" s="66"/>
      <c r="L17" s="66"/>
      <c r="M17" s="66"/>
      <c r="N17" s="67"/>
      <c r="O17" s="6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07"/>
      <c r="B18" s="55" t="s">
        <v>55</v>
      </c>
      <c r="C18" s="55"/>
      <c r="D18" s="55"/>
      <c r="E18" s="53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07" t="s">
        <v>84</v>
      </c>
      <c r="B19" s="61" t="s">
        <v>56</v>
      </c>
      <c r="C19" s="55"/>
      <c r="D19" s="55"/>
      <c r="E19" s="65"/>
      <c r="F19" s="66">
        <v>21567</v>
      </c>
      <c r="G19" s="66">
        <v>21120</v>
      </c>
      <c r="H19" s="66">
        <v>2342</v>
      </c>
      <c r="I19" s="66">
        <v>1748</v>
      </c>
      <c r="J19" s="66">
        <v>5906</v>
      </c>
      <c r="K19" s="66">
        <v>5200</v>
      </c>
      <c r="L19" s="66"/>
      <c r="M19" s="66"/>
      <c r="N19" s="66"/>
      <c r="O19" s="66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07"/>
      <c r="B20" s="62"/>
      <c r="C20" s="55" t="s">
        <v>57</v>
      </c>
      <c r="D20" s="55"/>
      <c r="E20" s="65"/>
      <c r="F20" s="66">
        <v>15242</v>
      </c>
      <c r="G20" s="66">
        <v>14765</v>
      </c>
      <c r="H20" s="66">
        <v>1278</v>
      </c>
      <c r="I20" s="66">
        <v>713</v>
      </c>
      <c r="J20" s="66">
        <v>4741</v>
      </c>
      <c r="K20" s="67">
        <v>4187</v>
      </c>
      <c r="L20" s="66"/>
      <c r="M20" s="66"/>
      <c r="N20" s="66"/>
      <c r="O20" s="66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07"/>
      <c r="B21" s="55" t="s">
        <v>58</v>
      </c>
      <c r="C21" s="55"/>
      <c r="D21" s="55"/>
      <c r="E21" s="65" t="s">
        <v>151</v>
      </c>
      <c r="F21" s="66">
        <v>21567</v>
      </c>
      <c r="G21" s="66">
        <v>21120</v>
      </c>
      <c r="H21" s="66">
        <v>2342</v>
      </c>
      <c r="I21" s="66">
        <v>1748</v>
      </c>
      <c r="J21" s="66">
        <v>5906</v>
      </c>
      <c r="K21" s="66">
        <v>5200</v>
      </c>
      <c r="L21" s="66"/>
      <c r="M21" s="66"/>
      <c r="N21" s="66"/>
      <c r="O21" s="66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07"/>
      <c r="B22" s="61" t="s">
        <v>59</v>
      </c>
      <c r="C22" s="55"/>
      <c r="D22" s="55"/>
      <c r="E22" s="65" t="s">
        <v>152</v>
      </c>
      <c r="F22" s="66">
        <v>35672</v>
      </c>
      <c r="G22" s="66">
        <v>35712</v>
      </c>
      <c r="H22" s="66">
        <v>3452</v>
      </c>
      <c r="I22" s="66">
        <v>2835</v>
      </c>
      <c r="J22" s="66">
        <v>13462</v>
      </c>
      <c r="K22" s="66">
        <v>11037</v>
      </c>
      <c r="L22" s="66"/>
      <c r="M22" s="66"/>
      <c r="N22" s="66"/>
      <c r="O22" s="66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07"/>
      <c r="B23" s="62" t="s">
        <v>60</v>
      </c>
      <c r="C23" s="55" t="s">
        <v>61</v>
      </c>
      <c r="D23" s="55"/>
      <c r="E23" s="65"/>
      <c r="F23" s="66">
        <v>22649</v>
      </c>
      <c r="G23" s="66">
        <v>22467</v>
      </c>
      <c r="H23" s="66">
        <v>2122</v>
      </c>
      <c r="I23" s="66">
        <v>2060</v>
      </c>
      <c r="J23" s="66">
        <v>3491</v>
      </c>
      <c r="K23" s="66">
        <v>3419</v>
      </c>
      <c r="L23" s="66"/>
      <c r="M23" s="66"/>
      <c r="N23" s="66"/>
      <c r="O23" s="66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07"/>
      <c r="B24" s="55" t="s">
        <v>153</v>
      </c>
      <c r="C24" s="55"/>
      <c r="D24" s="55"/>
      <c r="E24" s="65" t="s">
        <v>154</v>
      </c>
      <c r="F24" s="66">
        <f>F21-F22-1</f>
        <v>-14106</v>
      </c>
      <c r="G24" s="66">
        <f t="shared" ref="G24:O24" si="2">G21-G22</f>
        <v>-14592</v>
      </c>
      <c r="H24" s="66">
        <f t="shared" si="2"/>
        <v>-1110</v>
      </c>
      <c r="I24" s="66">
        <f>I21-I22</f>
        <v>-1087</v>
      </c>
      <c r="J24" s="66">
        <f t="shared" si="2"/>
        <v>-7556</v>
      </c>
      <c r="K24" s="66">
        <f t="shared" si="2"/>
        <v>-5837</v>
      </c>
      <c r="L24" s="66">
        <f t="shared" si="2"/>
        <v>0</v>
      </c>
      <c r="M24" s="66">
        <f t="shared" si="2"/>
        <v>0</v>
      </c>
      <c r="N24" s="66">
        <f t="shared" si="2"/>
        <v>0</v>
      </c>
      <c r="O24" s="66">
        <f t="shared" si="2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07"/>
      <c r="B25" s="61" t="s">
        <v>62</v>
      </c>
      <c r="C25" s="61"/>
      <c r="D25" s="61"/>
      <c r="E25" s="111" t="s">
        <v>155</v>
      </c>
      <c r="F25" s="105">
        <v>14106</v>
      </c>
      <c r="G25" s="105">
        <v>14592</v>
      </c>
      <c r="H25" s="105">
        <v>1110</v>
      </c>
      <c r="I25" s="105">
        <v>1087</v>
      </c>
      <c r="J25" s="105">
        <v>7556</v>
      </c>
      <c r="K25" s="105">
        <v>5837</v>
      </c>
      <c r="L25" s="105"/>
      <c r="M25" s="105"/>
      <c r="N25" s="105"/>
      <c r="O25" s="105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07"/>
      <c r="B26" s="82" t="s">
        <v>63</v>
      </c>
      <c r="C26" s="82"/>
      <c r="D26" s="82"/>
      <c r="E26" s="112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07"/>
      <c r="B27" s="55" t="s">
        <v>156</v>
      </c>
      <c r="C27" s="55"/>
      <c r="D27" s="55"/>
      <c r="E27" s="65" t="s">
        <v>157</v>
      </c>
      <c r="F27" s="66">
        <f t="shared" ref="F27:O27" si="3">F24+F25</f>
        <v>0</v>
      </c>
      <c r="G27" s="66">
        <f t="shared" si="3"/>
        <v>0</v>
      </c>
      <c r="H27" s="66">
        <f t="shared" si="3"/>
        <v>0</v>
      </c>
      <c r="I27" s="66">
        <f t="shared" si="3"/>
        <v>0</v>
      </c>
      <c r="J27" s="66">
        <f t="shared" si="3"/>
        <v>0</v>
      </c>
      <c r="K27" s="66">
        <f t="shared" si="3"/>
        <v>0</v>
      </c>
      <c r="L27" s="66">
        <f t="shared" si="3"/>
        <v>0</v>
      </c>
      <c r="M27" s="66">
        <f t="shared" si="3"/>
        <v>0</v>
      </c>
      <c r="N27" s="66">
        <f t="shared" si="3"/>
        <v>0</v>
      </c>
      <c r="O27" s="66">
        <f t="shared" si="3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9" t="s">
        <v>64</v>
      </c>
      <c r="B30" s="109"/>
      <c r="C30" s="109"/>
      <c r="D30" s="109"/>
      <c r="E30" s="109"/>
      <c r="F30" s="99" t="s">
        <v>257</v>
      </c>
      <c r="G30" s="100"/>
      <c r="H30" s="101" t="s">
        <v>260</v>
      </c>
      <c r="I30" s="102"/>
      <c r="J30" s="101" t="s">
        <v>261</v>
      </c>
      <c r="K30" s="102"/>
      <c r="L30" s="102"/>
      <c r="M30" s="102"/>
      <c r="N30" s="102"/>
      <c r="O30" s="102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09"/>
      <c r="B31" s="109"/>
      <c r="C31" s="109"/>
      <c r="D31" s="109"/>
      <c r="E31" s="109"/>
      <c r="F31" s="53" t="s">
        <v>237</v>
      </c>
      <c r="G31" s="53" t="s">
        <v>238</v>
      </c>
      <c r="H31" s="53" t="s">
        <v>237</v>
      </c>
      <c r="I31" s="53" t="s">
        <v>238</v>
      </c>
      <c r="J31" s="53" t="s">
        <v>237</v>
      </c>
      <c r="K31" s="53" t="s">
        <v>238</v>
      </c>
      <c r="L31" s="53" t="s">
        <v>237</v>
      </c>
      <c r="M31" s="53" t="s">
        <v>238</v>
      </c>
      <c r="N31" s="53" t="s">
        <v>237</v>
      </c>
      <c r="O31" s="53" t="s">
        <v>238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107" t="s">
        <v>85</v>
      </c>
      <c r="B32" s="61" t="s">
        <v>45</v>
      </c>
      <c r="C32" s="55"/>
      <c r="D32" s="55"/>
      <c r="E32" s="65" t="s">
        <v>36</v>
      </c>
      <c r="F32" s="66">
        <v>1</v>
      </c>
      <c r="G32" s="66">
        <v>1</v>
      </c>
      <c r="H32" s="66">
        <v>233</v>
      </c>
      <c r="I32" s="66">
        <v>219</v>
      </c>
      <c r="J32" s="66">
        <v>837</v>
      </c>
      <c r="K32" s="66">
        <v>1331</v>
      </c>
      <c r="L32" s="66"/>
      <c r="M32" s="66"/>
      <c r="N32" s="66"/>
      <c r="O32" s="66"/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13"/>
      <c r="B33" s="63"/>
      <c r="C33" s="61" t="s">
        <v>65</v>
      </c>
      <c r="D33" s="55"/>
      <c r="E33" s="65"/>
      <c r="F33" s="66"/>
      <c r="G33" s="66"/>
      <c r="H33" s="66">
        <v>129</v>
      </c>
      <c r="I33" s="66">
        <v>131</v>
      </c>
      <c r="J33" s="66">
        <v>581</v>
      </c>
      <c r="K33" s="66">
        <v>562</v>
      </c>
      <c r="L33" s="66"/>
      <c r="M33" s="66"/>
      <c r="N33" s="66"/>
      <c r="O33" s="66"/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13"/>
      <c r="B34" s="63"/>
      <c r="C34" s="62"/>
      <c r="D34" s="55" t="s">
        <v>66</v>
      </c>
      <c r="E34" s="65"/>
      <c r="F34" s="66"/>
      <c r="G34" s="66"/>
      <c r="H34" s="66">
        <v>129</v>
      </c>
      <c r="I34" s="66">
        <v>131</v>
      </c>
      <c r="J34" s="66">
        <v>436</v>
      </c>
      <c r="K34" s="66">
        <v>409</v>
      </c>
      <c r="L34" s="66"/>
      <c r="M34" s="66"/>
      <c r="N34" s="66"/>
      <c r="O34" s="66"/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13"/>
      <c r="B35" s="62"/>
      <c r="C35" s="55" t="s">
        <v>67</v>
      </c>
      <c r="D35" s="55"/>
      <c r="E35" s="65"/>
      <c r="F35" s="66">
        <v>1</v>
      </c>
      <c r="G35" s="66">
        <v>1</v>
      </c>
      <c r="H35" s="66">
        <v>104</v>
      </c>
      <c r="I35" s="66">
        <v>88</v>
      </c>
      <c r="J35" s="68">
        <v>256</v>
      </c>
      <c r="K35" s="68">
        <v>769</v>
      </c>
      <c r="L35" s="66"/>
      <c r="M35" s="66"/>
      <c r="N35" s="66"/>
      <c r="O35" s="66"/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13"/>
      <c r="B36" s="61" t="s">
        <v>48</v>
      </c>
      <c r="C36" s="55"/>
      <c r="D36" s="55"/>
      <c r="E36" s="65" t="s">
        <v>37</v>
      </c>
      <c r="F36" s="66">
        <v>1</v>
      </c>
      <c r="G36" s="66">
        <v>1</v>
      </c>
      <c r="H36" s="66">
        <v>233</v>
      </c>
      <c r="I36" s="66">
        <v>219</v>
      </c>
      <c r="J36" s="66">
        <v>431</v>
      </c>
      <c r="K36" s="66">
        <v>472</v>
      </c>
      <c r="L36" s="66"/>
      <c r="M36" s="66"/>
      <c r="N36" s="66"/>
      <c r="O36" s="66"/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13"/>
      <c r="B37" s="63"/>
      <c r="C37" s="55" t="s">
        <v>68</v>
      </c>
      <c r="D37" s="55"/>
      <c r="E37" s="65"/>
      <c r="F37" s="66"/>
      <c r="G37" s="66"/>
      <c r="H37" s="66">
        <v>192</v>
      </c>
      <c r="I37" s="66">
        <v>175</v>
      </c>
      <c r="J37" s="66">
        <v>389</v>
      </c>
      <c r="K37" s="66">
        <v>416</v>
      </c>
      <c r="L37" s="66"/>
      <c r="M37" s="66"/>
      <c r="N37" s="66"/>
      <c r="O37" s="66"/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13"/>
      <c r="B38" s="62"/>
      <c r="C38" s="55" t="s">
        <v>69</v>
      </c>
      <c r="D38" s="55"/>
      <c r="E38" s="65"/>
      <c r="F38" s="66">
        <v>1</v>
      </c>
      <c r="G38" s="66"/>
      <c r="H38" s="66">
        <v>41</v>
      </c>
      <c r="I38" s="66">
        <v>44</v>
      </c>
      <c r="J38" s="66">
        <v>42</v>
      </c>
      <c r="K38" s="68">
        <v>56</v>
      </c>
      <c r="L38" s="66"/>
      <c r="M38" s="66"/>
      <c r="N38" s="66"/>
      <c r="O38" s="66"/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13"/>
      <c r="B39" s="29" t="s">
        <v>70</v>
      </c>
      <c r="C39" s="29"/>
      <c r="D39" s="29"/>
      <c r="E39" s="65" t="s">
        <v>159</v>
      </c>
      <c r="F39" s="66">
        <f t="shared" ref="F39:O39" si="4">F32-F36</f>
        <v>0</v>
      </c>
      <c r="G39" s="66">
        <f t="shared" si="4"/>
        <v>0</v>
      </c>
      <c r="H39" s="66">
        <f t="shared" si="4"/>
        <v>0</v>
      </c>
      <c r="I39" s="66">
        <f t="shared" si="4"/>
        <v>0</v>
      </c>
      <c r="J39" s="66">
        <f t="shared" si="4"/>
        <v>406</v>
      </c>
      <c r="K39" s="66">
        <f t="shared" si="4"/>
        <v>859</v>
      </c>
      <c r="L39" s="66">
        <f t="shared" si="4"/>
        <v>0</v>
      </c>
      <c r="M39" s="66">
        <f t="shared" si="4"/>
        <v>0</v>
      </c>
      <c r="N39" s="66">
        <f t="shared" si="4"/>
        <v>0</v>
      </c>
      <c r="O39" s="66">
        <f t="shared" si="4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107" t="s">
        <v>86</v>
      </c>
      <c r="B40" s="61" t="s">
        <v>71</v>
      </c>
      <c r="C40" s="55"/>
      <c r="D40" s="55"/>
      <c r="E40" s="65" t="s">
        <v>39</v>
      </c>
      <c r="F40" s="66">
        <v>17</v>
      </c>
      <c r="G40" s="66">
        <v>17</v>
      </c>
      <c r="H40" s="66">
        <v>497</v>
      </c>
      <c r="I40" s="66">
        <v>115</v>
      </c>
      <c r="J40" s="66">
        <v>528</v>
      </c>
      <c r="K40" s="66">
        <v>423</v>
      </c>
      <c r="L40" s="66"/>
      <c r="M40" s="66"/>
      <c r="N40" s="66"/>
      <c r="O40" s="66"/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108"/>
      <c r="B41" s="62"/>
      <c r="C41" s="55" t="s">
        <v>72</v>
      </c>
      <c r="D41" s="55"/>
      <c r="E41" s="65"/>
      <c r="F41" s="68"/>
      <c r="G41" s="68"/>
      <c r="H41" s="68">
        <v>452</v>
      </c>
      <c r="I41" s="68">
        <v>68</v>
      </c>
      <c r="J41" s="66">
        <v>122</v>
      </c>
      <c r="K41" s="66">
        <v>23</v>
      </c>
      <c r="L41" s="66"/>
      <c r="M41" s="66"/>
      <c r="N41" s="66"/>
      <c r="O41" s="66"/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108"/>
      <c r="B42" s="61" t="s">
        <v>59</v>
      </c>
      <c r="C42" s="55"/>
      <c r="D42" s="55"/>
      <c r="E42" s="65" t="s">
        <v>40</v>
      </c>
      <c r="F42" s="66">
        <v>17</v>
      </c>
      <c r="G42" s="66">
        <v>17</v>
      </c>
      <c r="H42" s="66">
        <v>497</v>
      </c>
      <c r="I42" s="66">
        <v>115</v>
      </c>
      <c r="J42" s="66">
        <v>934</v>
      </c>
      <c r="K42" s="66">
        <v>1282</v>
      </c>
      <c r="L42" s="66"/>
      <c r="M42" s="66"/>
      <c r="N42" s="66"/>
      <c r="O42" s="66"/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108"/>
      <c r="B43" s="62"/>
      <c r="C43" s="55" t="s">
        <v>73</v>
      </c>
      <c r="D43" s="55"/>
      <c r="E43" s="65"/>
      <c r="F43" s="66">
        <v>17</v>
      </c>
      <c r="G43" s="66">
        <v>17</v>
      </c>
      <c r="H43" s="66">
        <v>45</v>
      </c>
      <c r="I43" s="66">
        <v>45</v>
      </c>
      <c r="J43" s="68">
        <v>812</v>
      </c>
      <c r="K43" s="68">
        <v>800</v>
      </c>
      <c r="L43" s="66"/>
      <c r="M43" s="66"/>
      <c r="N43" s="66"/>
      <c r="O43" s="66"/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108"/>
      <c r="B44" s="55" t="s">
        <v>70</v>
      </c>
      <c r="C44" s="55"/>
      <c r="D44" s="55"/>
      <c r="E44" s="65" t="s">
        <v>160</v>
      </c>
      <c r="F44" s="68">
        <f t="shared" ref="F44:O44" si="5">F40-F42</f>
        <v>0</v>
      </c>
      <c r="G44" s="68">
        <f t="shared" si="5"/>
        <v>0</v>
      </c>
      <c r="H44" s="68">
        <f t="shared" si="5"/>
        <v>0</v>
      </c>
      <c r="I44" s="68">
        <f t="shared" si="5"/>
        <v>0</v>
      </c>
      <c r="J44" s="68">
        <f t="shared" si="5"/>
        <v>-406</v>
      </c>
      <c r="K44" s="68">
        <f t="shared" si="5"/>
        <v>-859</v>
      </c>
      <c r="L44" s="68">
        <f t="shared" si="5"/>
        <v>0</v>
      </c>
      <c r="M44" s="68">
        <f t="shared" si="5"/>
        <v>0</v>
      </c>
      <c r="N44" s="68">
        <f t="shared" si="5"/>
        <v>0</v>
      </c>
      <c r="O44" s="68">
        <f t="shared" si="5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107" t="s">
        <v>78</v>
      </c>
      <c r="B45" s="29" t="s">
        <v>74</v>
      </c>
      <c r="C45" s="29"/>
      <c r="D45" s="29"/>
      <c r="E45" s="65" t="s">
        <v>161</v>
      </c>
      <c r="F45" s="66">
        <f t="shared" ref="F45:O45" si="6">F39+F44</f>
        <v>0</v>
      </c>
      <c r="G45" s="66">
        <f t="shared" si="6"/>
        <v>0</v>
      </c>
      <c r="H45" s="66">
        <f t="shared" si="6"/>
        <v>0</v>
      </c>
      <c r="I45" s="66">
        <f t="shared" si="6"/>
        <v>0</v>
      </c>
      <c r="J45" s="66">
        <f t="shared" si="6"/>
        <v>0</v>
      </c>
      <c r="K45" s="66">
        <f t="shared" si="6"/>
        <v>0</v>
      </c>
      <c r="L45" s="66">
        <f t="shared" si="6"/>
        <v>0</v>
      </c>
      <c r="M45" s="66">
        <f t="shared" si="6"/>
        <v>0</v>
      </c>
      <c r="N45" s="66">
        <f t="shared" si="6"/>
        <v>0</v>
      </c>
      <c r="O45" s="66">
        <f t="shared" si="6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108"/>
      <c r="B46" s="55" t="s">
        <v>75</v>
      </c>
      <c r="C46" s="55"/>
      <c r="D46" s="55"/>
      <c r="E46" s="55"/>
      <c r="F46" s="68"/>
      <c r="G46" s="68"/>
      <c r="H46" s="68"/>
      <c r="I46" s="68"/>
      <c r="J46" s="68"/>
      <c r="K46" s="68"/>
      <c r="L46" s="66"/>
      <c r="M46" s="66"/>
      <c r="N46" s="68"/>
      <c r="O46" s="68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108"/>
      <c r="B47" s="55" t="s">
        <v>76</v>
      </c>
      <c r="C47" s="55"/>
      <c r="D47" s="55"/>
      <c r="E47" s="5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108"/>
      <c r="B48" s="55" t="s">
        <v>77</v>
      </c>
      <c r="C48" s="55"/>
      <c r="D48" s="55"/>
      <c r="E48" s="55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5" ht="16" customHeight="1">
      <c r="A49" s="11" t="s">
        <v>162</v>
      </c>
      <c r="O49" s="4"/>
    </row>
    <row r="50" spans="1:15" ht="16" customHeight="1">
      <c r="A50" s="11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K44" sqref="K44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36" t="s">
        <v>0</v>
      </c>
      <c r="B1" s="36"/>
      <c r="C1" s="42"/>
      <c r="D1" s="43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4"/>
      <c r="B5" s="44" t="s">
        <v>241</v>
      </c>
      <c r="C5" s="44"/>
      <c r="D5" s="44"/>
      <c r="H5" s="16"/>
      <c r="L5" s="16"/>
      <c r="N5" s="16" t="s">
        <v>164</v>
      </c>
    </row>
    <row r="6" spans="1:14" ht="15" customHeight="1">
      <c r="A6" s="45"/>
      <c r="B6" s="46"/>
      <c r="C6" s="46"/>
      <c r="D6" s="88"/>
      <c r="E6" s="115" t="s">
        <v>247</v>
      </c>
      <c r="F6" s="116"/>
      <c r="G6" s="115" t="s">
        <v>248</v>
      </c>
      <c r="H6" s="116"/>
      <c r="I6" s="115" t="s">
        <v>249</v>
      </c>
      <c r="J6" s="116"/>
      <c r="K6" s="115" t="s">
        <v>250</v>
      </c>
      <c r="L6" s="116"/>
      <c r="M6" s="116"/>
      <c r="N6" s="116"/>
    </row>
    <row r="7" spans="1:14" ht="15" customHeight="1">
      <c r="A7" s="47"/>
      <c r="B7" s="48"/>
      <c r="C7" s="48"/>
      <c r="D7" s="89"/>
      <c r="E7" s="27" t="s">
        <v>237</v>
      </c>
      <c r="F7" s="27" t="s">
        <v>238</v>
      </c>
      <c r="G7" s="27" t="s">
        <v>237</v>
      </c>
      <c r="H7" s="27" t="s">
        <v>238</v>
      </c>
      <c r="I7" s="27" t="s">
        <v>237</v>
      </c>
      <c r="J7" s="27" t="s">
        <v>238</v>
      </c>
      <c r="K7" s="27" t="s">
        <v>237</v>
      </c>
      <c r="L7" s="27" t="s">
        <v>238</v>
      </c>
      <c r="M7" s="27" t="s">
        <v>237</v>
      </c>
      <c r="N7" s="27" t="s">
        <v>238</v>
      </c>
    </row>
    <row r="8" spans="1:14" ht="18" customHeight="1">
      <c r="A8" s="95" t="s">
        <v>165</v>
      </c>
      <c r="B8" s="83" t="s">
        <v>166</v>
      </c>
      <c r="C8" s="84"/>
      <c r="D8" s="84"/>
      <c r="E8" s="85">
        <v>1</v>
      </c>
      <c r="F8" s="85">
        <v>1</v>
      </c>
      <c r="G8" s="85">
        <v>16</v>
      </c>
      <c r="H8" s="85">
        <v>16</v>
      </c>
      <c r="I8" s="85">
        <v>23</v>
      </c>
      <c r="J8" s="85">
        <v>23</v>
      </c>
      <c r="K8" s="85">
        <v>388</v>
      </c>
      <c r="L8" s="85">
        <v>388</v>
      </c>
      <c r="M8" s="85"/>
      <c r="N8" s="85"/>
    </row>
    <row r="9" spans="1:14" ht="18" customHeight="1">
      <c r="A9" s="95"/>
      <c r="B9" s="95" t="s">
        <v>167</v>
      </c>
      <c r="C9" s="55" t="s">
        <v>168</v>
      </c>
      <c r="D9" s="55"/>
      <c r="E9" s="85">
        <v>30</v>
      </c>
      <c r="F9" s="85">
        <v>30</v>
      </c>
      <c r="G9" s="85">
        <v>100</v>
      </c>
      <c r="H9" s="85">
        <v>100</v>
      </c>
      <c r="I9" s="85">
        <v>68</v>
      </c>
      <c r="J9" s="85">
        <v>68</v>
      </c>
      <c r="K9" s="85">
        <v>33</v>
      </c>
      <c r="L9" s="85">
        <v>33</v>
      </c>
      <c r="M9" s="85"/>
      <c r="N9" s="85"/>
    </row>
    <row r="10" spans="1:14" ht="18" customHeight="1">
      <c r="A10" s="95"/>
      <c r="B10" s="95"/>
      <c r="C10" s="55" t="s">
        <v>169</v>
      </c>
      <c r="D10" s="55"/>
      <c r="E10" s="85">
        <v>30</v>
      </c>
      <c r="F10" s="85">
        <v>30</v>
      </c>
      <c r="G10" s="85">
        <v>53</v>
      </c>
      <c r="H10" s="85">
        <v>53</v>
      </c>
      <c r="I10" s="85">
        <v>39</v>
      </c>
      <c r="J10" s="85">
        <v>39</v>
      </c>
      <c r="K10" s="85">
        <v>17</v>
      </c>
      <c r="L10" s="85">
        <v>17</v>
      </c>
      <c r="M10" s="85"/>
      <c r="N10" s="85"/>
    </row>
    <row r="11" spans="1:14" ht="18" customHeight="1">
      <c r="A11" s="95"/>
      <c r="B11" s="95"/>
      <c r="C11" s="55" t="s">
        <v>170</v>
      </c>
      <c r="D11" s="5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4" ht="18" customHeight="1">
      <c r="A12" s="95"/>
      <c r="B12" s="95"/>
      <c r="C12" s="55" t="s">
        <v>171</v>
      </c>
      <c r="D12" s="55"/>
      <c r="E12" s="85"/>
      <c r="F12" s="85"/>
      <c r="G12" s="85">
        <v>47</v>
      </c>
      <c r="H12" s="85">
        <v>47</v>
      </c>
      <c r="I12" s="85">
        <v>19</v>
      </c>
      <c r="J12" s="85">
        <v>19</v>
      </c>
      <c r="K12" s="85">
        <v>16</v>
      </c>
      <c r="L12" s="85">
        <v>16</v>
      </c>
      <c r="M12" s="85"/>
      <c r="N12" s="85"/>
    </row>
    <row r="13" spans="1:14" ht="18" customHeight="1">
      <c r="A13" s="95"/>
      <c r="B13" s="95"/>
      <c r="C13" s="55" t="s">
        <v>172</v>
      </c>
      <c r="D13" s="5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1:14" ht="18" customHeight="1">
      <c r="A14" s="95"/>
      <c r="B14" s="95"/>
      <c r="C14" s="55" t="s">
        <v>78</v>
      </c>
      <c r="D14" s="55"/>
      <c r="E14" s="85"/>
      <c r="F14" s="85"/>
      <c r="G14" s="85"/>
      <c r="H14" s="85"/>
      <c r="I14" s="85">
        <v>10</v>
      </c>
      <c r="J14" s="85">
        <v>10</v>
      </c>
      <c r="K14" s="85"/>
      <c r="L14" s="85"/>
      <c r="M14" s="85"/>
      <c r="N14" s="85"/>
    </row>
    <row r="15" spans="1:14" ht="18" customHeight="1">
      <c r="A15" s="95" t="s">
        <v>173</v>
      </c>
      <c r="B15" s="95" t="s">
        <v>174</v>
      </c>
      <c r="C15" s="55" t="s">
        <v>175</v>
      </c>
      <c r="D15" s="55"/>
      <c r="E15" s="66">
        <v>8670</v>
      </c>
      <c r="F15" s="66">
        <v>9371</v>
      </c>
      <c r="G15" s="66">
        <v>63</v>
      </c>
      <c r="H15" s="66">
        <v>50</v>
      </c>
      <c r="I15" s="66">
        <v>46</v>
      </c>
      <c r="J15" s="66">
        <v>46</v>
      </c>
      <c r="K15" s="66">
        <v>51</v>
      </c>
      <c r="L15" s="66">
        <v>44</v>
      </c>
      <c r="M15" s="66"/>
      <c r="N15" s="66"/>
    </row>
    <row r="16" spans="1:14" ht="18" customHeight="1">
      <c r="A16" s="95"/>
      <c r="B16" s="95"/>
      <c r="C16" s="55" t="s">
        <v>176</v>
      </c>
      <c r="D16" s="55"/>
      <c r="E16" s="66"/>
      <c r="F16" s="66"/>
      <c r="G16" s="66">
        <v>539</v>
      </c>
      <c r="H16" s="66">
        <v>689</v>
      </c>
      <c r="I16" s="66">
        <v>6</v>
      </c>
      <c r="J16" s="66">
        <v>8</v>
      </c>
      <c r="K16" s="66">
        <v>12</v>
      </c>
      <c r="L16" s="66">
        <v>13</v>
      </c>
      <c r="M16" s="66"/>
      <c r="N16" s="66"/>
    </row>
    <row r="17" spans="1:15" ht="18" customHeight="1">
      <c r="A17" s="95"/>
      <c r="B17" s="95"/>
      <c r="C17" s="55" t="s">
        <v>177</v>
      </c>
      <c r="D17" s="55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5" ht="18" customHeight="1">
      <c r="A18" s="95"/>
      <c r="B18" s="95"/>
      <c r="C18" s="55" t="s">
        <v>178</v>
      </c>
      <c r="D18" s="55"/>
      <c r="E18" s="66">
        <v>8670</v>
      </c>
      <c r="F18" s="66">
        <v>9371</v>
      </c>
      <c r="G18" s="66">
        <v>602</v>
      </c>
      <c r="H18" s="66">
        <v>739</v>
      </c>
      <c r="I18" s="66">
        <v>52</v>
      </c>
      <c r="J18" s="66">
        <v>54</v>
      </c>
      <c r="K18" s="66">
        <v>63</v>
      </c>
      <c r="L18" s="66">
        <v>57</v>
      </c>
      <c r="M18" s="66"/>
      <c r="N18" s="66"/>
    </row>
    <row r="19" spans="1:15" ht="18" customHeight="1">
      <c r="A19" s="95"/>
      <c r="B19" s="95" t="s">
        <v>179</v>
      </c>
      <c r="C19" s="55" t="s">
        <v>180</v>
      </c>
      <c r="D19" s="55"/>
      <c r="E19" s="66">
        <v>6284</v>
      </c>
      <c r="F19" s="66">
        <v>7029</v>
      </c>
      <c r="G19" s="66">
        <v>909</v>
      </c>
      <c r="H19" s="66">
        <v>115</v>
      </c>
      <c r="I19" s="66">
        <v>2</v>
      </c>
      <c r="J19" s="66">
        <v>3</v>
      </c>
      <c r="K19" s="66">
        <v>7</v>
      </c>
      <c r="L19" s="66">
        <v>7</v>
      </c>
      <c r="M19" s="66"/>
      <c r="N19" s="66"/>
    </row>
    <row r="20" spans="1:15" ht="18" customHeight="1">
      <c r="A20" s="95"/>
      <c r="B20" s="95"/>
      <c r="C20" s="55" t="s">
        <v>181</v>
      </c>
      <c r="D20" s="55"/>
      <c r="E20" s="66"/>
      <c r="F20" s="66"/>
      <c r="G20" s="66">
        <v>129</v>
      </c>
      <c r="H20" s="66">
        <v>1049</v>
      </c>
      <c r="I20" s="66">
        <v>5</v>
      </c>
      <c r="J20" s="66">
        <v>8</v>
      </c>
      <c r="K20" s="66">
        <v>4</v>
      </c>
      <c r="L20" s="66">
        <v>4</v>
      </c>
      <c r="M20" s="66"/>
      <c r="N20" s="66"/>
    </row>
    <row r="21" spans="1:15" ht="18" customHeight="1">
      <c r="A21" s="95"/>
      <c r="B21" s="95"/>
      <c r="C21" s="55" t="s">
        <v>182</v>
      </c>
      <c r="D21" s="55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5" ht="18" customHeight="1">
      <c r="A22" s="95"/>
      <c r="B22" s="95"/>
      <c r="C22" s="29" t="s">
        <v>183</v>
      </c>
      <c r="D22" s="29"/>
      <c r="E22" s="66">
        <v>6284</v>
      </c>
      <c r="F22" s="66">
        <v>7029</v>
      </c>
      <c r="G22" s="66">
        <v>1038</v>
      </c>
      <c r="H22" s="66">
        <v>1164</v>
      </c>
      <c r="I22" s="66">
        <v>7</v>
      </c>
      <c r="J22" s="66">
        <v>11</v>
      </c>
      <c r="K22" s="66">
        <v>11</v>
      </c>
      <c r="L22" s="66">
        <v>11</v>
      </c>
      <c r="M22" s="66"/>
      <c r="N22" s="66"/>
    </row>
    <row r="23" spans="1:15" ht="18" customHeight="1">
      <c r="A23" s="95"/>
      <c r="B23" s="95" t="s">
        <v>184</v>
      </c>
      <c r="C23" s="55" t="s">
        <v>185</v>
      </c>
      <c r="D23" s="55"/>
      <c r="E23" s="66">
        <v>30</v>
      </c>
      <c r="F23" s="66">
        <v>30</v>
      </c>
      <c r="G23" s="66">
        <v>100</v>
      </c>
      <c r="H23" s="66">
        <v>100</v>
      </c>
      <c r="I23" s="66">
        <v>68</v>
      </c>
      <c r="J23" s="66">
        <v>68</v>
      </c>
      <c r="K23" s="66">
        <v>33</v>
      </c>
      <c r="L23" s="66">
        <v>33</v>
      </c>
      <c r="M23" s="66"/>
      <c r="N23" s="66"/>
    </row>
    <row r="24" spans="1:15" ht="18" customHeight="1">
      <c r="A24" s="95"/>
      <c r="B24" s="95"/>
      <c r="C24" s="55" t="s">
        <v>186</v>
      </c>
      <c r="D24" s="55"/>
      <c r="E24" s="66"/>
      <c r="F24" s="66"/>
      <c r="G24" s="66">
        <v>-536</v>
      </c>
      <c r="H24" s="66">
        <v>-525</v>
      </c>
      <c r="I24" s="66">
        <v>-20</v>
      </c>
      <c r="J24" s="66">
        <v>-21</v>
      </c>
      <c r="K24" s="66">
        <v>19</v>
      </c>
      <c r="L24" s="66">
        <v>13</v>
      </c>
      <c r="M24" s="66"/>
      <c r="N24" s="66"/>
    </row>
    <row r="25" spans="1:15" ht="18" customHeight="1">
      <c r="A25" s="95"/>
      <c r="B25" s="95"/>
      <c r="C25" s="55" t="s">
        <v>187</v>
      </c>
      <c r="D25" s="55"/>
      <c r="E25" s="66">
        <v>2356</v>
      </c>
      <c r="F25" s="66">
        <v>2312</v>
      </c>
      <c r="G25" s="66"/>
      <c r="H25" s="66"/>
      <c r="I25" s="66">
        <v>-4</v>
      </c>
      <c r="J25" s="66">
        <v>-4</v>
      </c>
      <c r="K25" s="66"/>
      <c r="L25" s="66"/>
      <c r="M25" s="66"/>
      <c r="N25" s="66"/>
    </row>
    <row r="26" spans="1:15" ht="18" customHeight="1">
      <c r="A26" s="95"/>
      <c r="B26" s="95"/>
      <c r="C26" s="55" t="s">
        <v>188</v>
      </c>
      <c r="D26" s="55"/>
      <c r="E26" s="66">
        <v>2386</v>
      </c>
      <c r="F26" s="66">
        <v>2342</v>
      </c>
      <c r="G26" s="66">
        <v>-436</v>
      </c>
      <c r="H26" s="66">
        <v>-425</v>
      </c>
      <c r="I26" s="66">
        <v>44</v>
      </c>
      <c r="J26" s="66">
        <v>43</v>
      </c>
      <c r="K26" s="66">
        <v>52</v>
      </c>
      <c r="L26" s="66">
        <v>46</v>
      </c>
      <c r="M26" s="66"/>
      <c r="N26" s="66"/>
    </row>
    <row r="27" spans="1:15" ht="18" customHeight="1">
      <c r="A27" s="95"/>
      <c r="B27" s="55" t="s">
        <v>189</v>
      </c>
      <c r="C27" s="55"/>
      <c r="D27" s="55"/>
      <c r="E27" s="66">
        <v>8670</v>
      </c>
      <c r="F27" s="66">
        <v>9371</v>
      </c>
      <c r="G27" s="66">
        <v>602</v>
      </c>
      <c r="H27" s="66">
        <v>739</v>
      </c>
      <c r="I27" s="66">
        <v>52</v>
      </c>
      <c r="J27" s="66">
        <v>54</v>
      </c>
      <c r="K27" s="66">
        <v>63</v>
      </c>
      <c r="L27" s="66">
        <v>57</v>
      </c>
      <c r="M27" s="66"/>
      <c r="N27" s="66"/>
    </row>
    <row r="28" spans="1:15" ht="18" customHeight="1">
      <c r="A28" s="95" t="s">
        <v>190</v>
      </c>
      <c r="B28" s="95" t="s">
        <v>191</v>
      </c>
      <c r="C28" s="55" t="s">
        <v>192</v>
      </c>
      <c r="D28" s="87" t="s">
        <v>36</v>
      </c>
      <c r="E28" s="66">
        <v>774</v>
      </c>
      <c r="F28" s="66">
        <v>1933</v>
      </c>
      <c r="G28" s="66">
        <v>96</v>
      </c>
      <c r="H28" s="66">
        <v>103</v>
      </c>
      <c r="I28" s="66">
        <v>42</v>
      </c>
      <c r="J28" s="66">
        <v>38</v>
      </c>
      <c r="K28" s="66">
        <v>116</v>
      </c>
      <c r="L28" s="66">
        <v>102</v>
      </c>
      <c r="M28" s="66"/>
      <c r="N28" s="66"/>
    </row>
    <row r="29" spans="1:15" ht="18" customHeight="1">
      <c r="A29" s="95"/>
      <c r="B29" s="95"/>
      <c r="C29" s="55" t="s">
        <v>193</v>
      </c>
      <c r="D29" s="87" t="s">
        <v>37</v>
      </c>
      <c r="E29" s="66">
        <v>724</v>
      </c>
      <c r="F29" s="66">
        <v>1880</v>
      </c>
      <c r="G29" s="66"/>
      <c r="H29" s="66"/>
      <c r="I29" s="66">
        <v>30</v>
      </c>
      <c r="J29" s="66">
        <v>28</v>
      </c>
      <c r="K29" s="66">
        <v>66</v>
      </c>
      <c r="L29" s="66">
        <v>62</v>
      </c>
      <c r="M29" s="66"/>
      <c r="N29" s="66"/>
    </row>
    <row r="30" spans="1:15" ht="18" customHeight="1">
      <c r="A30" s="95"/>
      <c r="B30" s="95"/>
      <c r="C30" s="55" t="s">
        <v>194</v>
      </c>
      <c r="D30" s="87" t="s">
        <v>195</v>
      </c>
      <c r="E30" s="66">
        <v>3</v>
      </c>
      <c r="F30" s="66">
        <v>3</v>
      </c>
      <c r="G30" s="66">
        <v>134</v>
      </c>
      <c r="H30" s="66">
        <v>143</v>
      </c>
      <c r="I30" s="66">
        <v>11</v>
      </c>
      <c r="J30" s="66">
        <v>8</v>
      </c>
      <c r="K30" s="66">
        <v>44</v>
      </c>
      <c r="L30" s="66">
        <v>41</v>
      </c>
      <c r="M30" s="66"/>
      <c r="N30" s="66"/>
    </row>
    <row r="31" spans="1:15" ht="18" customHeight="1">
      <c r="A31" s="95"/>
      <c r="B31" s="95"/>
      <c r="C31" s="29" t="s">
        <v>196</v>
      </c>
      <c r="D31" s="87" t="s">
        <v>197</v>
      </c>
      <c r="E31" s="66">
        <f t="shared" ref="E31:N31" si="0">E28-E29-E30</f>
        <v>47</v>
      </c>
      <c r="F31" s="66">
        <f t="shared" si="0"/>
        <v>50</v>
      </c>
      <c r="G31" s="66">
        <f t="shared" si="0"/>
        <v>-38</v>
      </c>
      <c r="H31" s="66">
        <f t="shared" si="0"/>
        <v>-40</v>
      </c>
      <c r="I31" s="66">
        <f t="shared" si="0"/>
        <v>1</v>
      </c>
      <c r="J31" s="66">
        <f t="shared" si="0"/>
        <v>2</v>
      </c>
      <c r="K31" s="66">
        <f t="shared" si="0"/>
        <v>6</v>
      </c>
      <c r="L31" s="66">
        <f t="shared" si="0"/>
        <v>-1</v>
      </c>
      <c r="M31" s="66">
        <f t="shared" si="0"/>
        <v>0</v>
      </c>
      <c r="N31" s="66">
        <f t="shared" si="0"/>
        <v>0</v>
      </c>
      <c r="O31" s="7"/>
    </row>
    <row r="32" spans="1:15" ht="18" customHeight="1">
      <c r="A32" s="95"/>
      <c r="B32" s="95"/>
      <c r="C32" s="55" t="s">
        <v>198</v>
      </c>
      <c r="D32" s="87" t="s">
        <v>199</v>
      </c>
      <c r="E32" s="66"/>
      <c r="F32" s="66"/>
      <c r="G32" s="66">
        <v>1</v>
      </c>
      <c r="H32" s="66"/>
      <c r="I32" s="66"/>
      <c r="J32" s="66"/>
      <c r="K32" s="66"/>
      <c r="L32" s="66"/>
      <c r="M32" s="66"/>
      <c r="N32" s="66"/>
    </row>
    <row r="33" spans="1:14" ht="18" customHeight="1">
      <c r="A33" s="95"/>
      <c r="B33" s="95"/>
      <c r="C33" s="55" t="s">
        <v>200</v>
      </c>
      <c r="D33" s="87" t="s">
        <v>201</v>
      </c>
      <c r="E33" s="66">
        <v>2</v>
      </c>
      <c r="F33" s="66">
        <v>2</v>
      </c>
      <c r="G33" s="66"/>
      <c r="H33" s="66"/>
      <c r="I33" s="66"/>
      <c r="J33" s="66"/>
      <c r="K33" s="66"/>
      <c r="L33" s="66"/>
      <c r="M33" s="66"/>
      <c r="N33" s="66"/>
    </row>
    <row r="34" spans="1:14" ht="18" customHeight="1">
      <c r="A34" s="95"/>
      <c r="B34" s="95"/>
      <c r="C34" s="29" t="s">
        <v>202</v>
      </c>
      <c r="D34" s="87" t="s">
        <v>203</v>
      </c>
      <c r="E34" s="66">
        <f t="shared" ref="E34:N34" si="1">E31+E32-E33</f>
        <v>45</v>
      </c>
      <c r="F34" s="66">
        <f t="shared" si="1"/>
        <v>48</v>
      </c>
      <c r="G34" s="66">
        <f t="shared" si="1"/>
        <v>-37</v>
      </c>
      <c r="H34" s="66">
        <f t="shared" si="1"/>
        <v>-40</v>
      </c>
      <c r="I34" s="66">
        <f t="shared" si="1"/>
        <v>1</v>
      </c>
      <c r="J34" s="66">
        <f t="shared" si="1"/>
        <v>2</v>
      </c>
      <c r="K34" s="66">
        <f t="shared" si="1"/>
        <v>6</v>
      </c>
      <c r="L34" s="66">
        <f t="shared" si="1"/>
        <v>-1</v>
      </c>
      <c r="M34" s="66">
        <f t="shared" si="1"/>
        <v>0</v>
      </c>
      <c r="N34" s="66">
        <f t="shared" si="1"/>
        <v>0</v>
      </c>
    </row>
    <row r="35" spans="1:14" ht="18" customHeight="1">
      <c r="A35" s="95"/>
      <c r="B35" s="95" t="s">
        <v>204</v>
      </c>
      <c r="C35" s="55" t="s">
        <v>205</v>
      </c>
      <c r="D35" s="87" t="s">
        <v>206</v>
      </c>
      <c r="E35" s="66"/>
      <c r="F35" s="66"/>
      <c r="G35" s="66">
        <v>174</v>
      </c>
      <c r="H35" s="66">
        <v>1</v>
      </c>
      <c r="I35" s="66"/>
      <c r="J35" s="66"/>
      <c r="K35" s="66"/>
      <c r="L35" s="66"/>
      <c r="M35" s="66"/>
      <c r="N35" s="66"/>
    </row>
    <row r="36" spans="1:14" ht="18" customHeight="1">
      <c r="A36" s="95"/>
      <c r="B36" s="95"/>
      <c r="C36" s="55" t="s">
        <v>207</v>
      </c>
      <c r="D36" s="87" t="s">
        <v>208</v>
      </c>
      <c r="E36" s="66"/>
      <c r="F36" s="66"/>
      <c r="G36" s="66">
        <v>164</v>
      </c>
      <c r="H36" s="66">
        <v>2</v>
      </c>
      <c r="I36" s="66"/>
      <c r="J36" s="66"/>
      <c r="K36" s="66"/>
      <c r="L36" s="66"/>
      <c r="M36" s="66"/>
      <c r="N36" s="66"/>
    </row>
    <row r="37" spans="1:14" ht="18" customHeight="1">
      <c r="A37" s="95"/>
      <c r="B37" s="95"/>
      <c r="C37" s="55" t="s">
        <v>209</v>
      </c>
      <c r="D37" s="87" t="s">
        <v>210</v>
      </c>
      <c r="E37" s="66">
        <f t="shared" ref="E37:N37" si="2">E34+E35-E36</f>
        <v>45</v>
      </c>
      <c r="F37" s="66">
        <f t="shared" si="2"/>
        <v>48</v>
      </c>
      <c r="G37" s="66">
        <f t="shared" si="2"/>
        <v>-27</v>
      </c>
      <c r="H37" s="66">
        <f t="shared" si="2"/>
        <v>-41</v>
      </c>
      <c r="I37" s="66">
        <f t="shared" si="2"/>
        <v>1</v>
      </c>
      <c r="J37" s="66">
        <f t="shared" si="2"/>
        <v>2</v>
      </c>
      <c r="K37" s="66">
        <f t="shared" si="2"/>
        <v>6</v>
      </c>
      <c r="L37" s="66">
        <f t="shared" si="2"/>
        <v>-1</v>
      </c>
      <c r="M37" s="66">
        <f t="shared" si="2"/>
        <v>0</v>
      </c>
      <c r="N37" s="66">
        <f t="shared" si="2"/>
        <v>0</v>
      </c>
    </row>
    <row r="38" spans="1:14" ht="18" customHeight="1">
      <c r="A38" s="95"/>
      <c r="B38" s="95"/>
      <c r="C38" s="55" t="s">
        <v>211</v>
      </c>
      <c r="D38" s="87" t="s">
        <v>212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14" ht="18" customHeight="1">
      <c r="A39" s="95"/>
      <c r="B39" s="95"/>
      <c r="C39" s="55" t="s">
        <v>213</v>
      </c>
      <c r="D39" s="87" t="s">
        <v>214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</row>
    <row r="40" spans="1:14" ht="18" customHeight="1">
      <c r="A40" s="95"/>
      <c r="B40" s="95"/>
      <c r="C40" s="55" t="s">
        <v>215</v>
      </c>
      <c r="D40" s="87" t="s">
        <v>216</v>
      </c>
      <c r="E40" s="66"/>
      <c r="F40" s="66"/>
      <c r="G40" s="66">
        <v>-15</v>
      </c>
      <c r="H40" s="66">
        <v>-15</v>
      </c>
      <c r="I40" s="66"/>
      <c r="J40" s="66"/>
      <c r="K40" s="66"/>
      <c r="L40" s="66"/>
      <c r="M40" s="66"/>
      <c r="N40" s="66"/>
    </row>
    <row r="41" spans="1:14" ht="18" customHeight="1">
      <c r="A41" s="95"/>
      <c r="B41" s="95"/>
      <c r="C41" s="29" t="s">
        <v>217</v>
      </c>
      <c r="D41" s="87" t="s">
        <v>218</v>
      </c>
      <c r="E41" s="66">
        <f t="shared" ref="E41:N41" si="3">E34+E35-E36-E40</f>
        <v>45</v>
      </c>
      <c r="F41" s="66">
        <f t="shared" si="3"/>
        <v>48</v>
      </c>
      <c r="G41" s="66">
        <f t="shared" si="3"/>
        <v>-12</v>
      </c>
      <c r="H41" s="66">
        <f t="shared" si="3"/>
        <v>-26</v>
      </c>
      <c r="I41" s="66">
        <f t="shared" si="3"/>
        <v>1</v>
      </c>
      <c r="J41" s="66">
        <f t="shared" si="3"/>
        <v>2</v>
      </c>
      <c r="K41" s="66">
        <f t="shared" si="3"/>
        <v>6</v>
      </c>
      <c r="L41" s="66">
        <f t="shared" si="3"/>
        <v>-1</v>
      </c>
      <c r="M41" s="66">
        <f t="shared" si="3"/>
        <v>0</v>
      </c>
      <c r="N41" s="66">
        <f t="shared" si="3"/>
        <v>0</v>
      </c>
    </row>
    <row r="42" spans="1:14" ht="18" customHeight="1">
      <c r="A42" s="95"/>
      <c r="B42" s="95"/>
      <c r="C42" s="114" t="s">
        <v>219</v>
      </c>
      <c r="D42" s="114"/>
      <c r="E42" s="66">
        <f t="shared" ref="E42:N42" si="4">E37+E38-E39-E40</f>
        <v>45</v>
      </c>
      <c r="F42" s="66">
        <f t="shared" si="4"/>
        <v>48</v>
      </c>
      <c r="G42" s="66">
        <f t="shared" si="4"/>
        <v>-12</v>
      </c>
      <c r="H42" s="66">
        <f t="shared" si="4"/>
        <v>-26</v>
      </c>
      <c r="I42" s="66">
        <f t="shared" si="4"/>
        <v>1</v>
      </c>
      <c r="J42" s="66">
        <f t="shared" si="4"/>
        <v>2</v>
      </c>
      <c r="K42" s="66">
        <f t="shared" si="4"/>
        <v>6</v>
      </c>
      <c r="L42" s="66">
        <f t="shared" si="4"/>
        <v>-1</v>
      </c>
      <c r="M42" s="66">
        <f t="shared" si="4"/>
        <v>0</v>
      </c>
      <c r="N42" s="66">
        <f t="shared" si="4"/>
        <v>0</v>
      </c>
    </row>
    <row r="43" spans="1:14" ht="18" customHeight="1">
      <c r="A43" s="95"/>
      <c r="B43" s="95"/>
      <c r="C43" s="55" t="s">
        <v>220</v>
      </c>
      <c r="D43" s="87" t="s">
        <v>221</v>
      </c>
      <c r="E43" s="66">
        <v>2310</v>
      </c>
      <c r="F43" s="66">
        <v>2262</v>
      </c>
      <c r="G43" s="66">
        <v>-525</v>
      </c>
      <c r="H43" s="66">
        <v>-499</v>
      </c>
      <c r="I43" s="66">
        <v>-21</v>
      </c>
      <c r="J43" s="66">
        <v>-23</v>
      </c>
      <c r="K43" s="66">
        <v>13</v>
      </c>
      <c r="L43" s="66">
        <v>14</v>
      </c>
      <c r="M43" s="66"/>
      <c r="N43" s="66"/>
    </row>
    <row r="44" spans="1:14" ht="18" customHeight="1">
      <c r="A44" s="95"/>
      <c r="B44" s="95"/>
      <c r="C44" s="29" t="s">
        <v>222</v>
      </c>
      <c r="D44" s="65" t="s">
        <v>223</v>
      </c>
      <c r="E44" s="66">
        <f t="shared" ref="E44:N44" si="5">E41+E43</f>
        <v>2355</v>
      </c>
      <c r="F44" s="66">
        <f t="shared" si="5"/>
        <v>2310</v>
      </c>
      <c r="G44" s="66">
        <f t="shared" si="5"/>
        <v>-537</v>
      </c>
      <c r="H44" s="66">
        <f t="shared" si="5"/>
        <v>-525</v>
      </c>
      <c r="I44" s="66">
        <f t="shared" si="5"/>
        <v>-20</v>
      </c>
      <c r="J44" s="66">
        <f t="shared" si="5"/>
        <v>-21</v>
      </c>
      <c r="K44" s="66">
        <f t="shared" si="5"/>
        <v>19</v>
      </c>
      <c r="L44" s="66">
        <f t="shared" si="5"/>
        <v>13</v>
      </c>
      <c r="M44" s="66">
        <f t="shared" si="5"/>
        <v>0</v>
      </c>
      <c r="N44" s="66">
        <f t="shared" si="5"/>
        <v>0</v>
      </c>
    </row>
    <row r="45" spans="1:14" ht="14.15" customHeight="1">
      <c r="A45" s="11" t="s">
        <v>224</v>
      </c>
    </row>
    <row r="46" spans="1:14" ht="14.15" customHeight="1">
      <c r="A46" s="11" t="s">
        <v>225</v>
      </c>
    </row>
    <row r="47" spans="1:14">
      <c r="A47" s="49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3" firstPageNumber="5" orientation="landscape" useFirstPageNumber="1" horizontalDpi="4294967292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塚本　利哉</cp:lastModifiedBy>
  <dcterms:modified xsi:type="dcterms:W3CDTF">2025-08-27T07:30:05Z</dcterms:modified>
</cp:coreProperties>
</file>