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0.241\共有\【財政状況】\令和7年度\03 HP更新\02指定都市（Excel）\"/>
    </mc:Choice>
  </mc:AlternateContent>
  <xr:revisionPtr revIDLastSave="0" documentId="13_ncr:1_{9FDBFD3C-5AF9-4520-901C-76B9C9D09E53}" xr6:coauthVersionLast="47" xr6:coauthVersionMax="47" xr10:uidLastSave="{00000000-0000-0000-0000-000000000000}"/>
  <bookViews>
    <workbookView xWindow="-120" yWindow="-16320" windowWidth="29040" windowHeight="15720" tabRatio="865" xr2:uid="{00000000-000D-0000-FFFF-FFFF00000000}"/>
  </bookViews>
  <sheets>
    <sheet name="1.普通会計予算（R6-7年度）" sheetId="2" r:id="rId1"/>
    <sheet name="2.公営企業会計予算（R6-7年度）" sheetId="6" r:id="rId2"/>
    <sheet name="3.(1)普通会計決算（R4-5年度）" sheetId="7" r:id="rId3"/>
    <sheet name="3.(2)財政指標等（R元‐R5年度）" sheetId="8" r:id="rId4"/>
    <sheet name="4.公営企業会計決算（R4-5年度）" sheetId="9" r:id="rId5"/>
    <sheet name="4.公営企業会計決算（R4-5年度） (2)" sheetId="11" r:id="rId6"/>
    <sheet name="5.三セク決算（R4-5年度）" sheetId="10" r:id="rId7"/>
  </sheets>
  <definedNames>
    <definedName name="_xlnm.Print_Area" localSheetId="0">'1.普通会計予算（R6-7年度）'!$A$1:$I$42</definedName>
    <definedName name="_xlnm.Print_Area" localSheetId="1">'2.公営企業会計予算（R6-7年度）'!$A$1:$O$50</definedName>
    <definedName name="_xlnm.Print_Area" localSheetId="2">'3.(1)普通会計決算（R4-5年度）'!$A$1:$I$42</definedName>
    <definedName name="_xlnm.Print_Area" localSheetId="3">'3.(2)財政指標等（R元‐R5年度）'!$A$1:$I$35</definedName>
    <definedName name="_xlnm.Print_Area" localSheetId="4">'4.公営企業会計決算（R4-5年度）'!$A$1:$O$49</definedName>
    <definedName name="_xlnm.Print_Area" localSheetId="5">'4.公営企業会計決算（R4-5年度） (2)'!$A$1:$O$49</definedName>
    <definedName name="_xlnm.Print_Area" localSheetId="6">'5.三セク決算（R4-5年度）'!$A$1:$V$46</definedName>
    <definedName name="_xlnm.Print_Titles" localSheetId="1">'2.公営企業会計予算（R6-7年度）'!$1:$4</definedName>
    <definedName name="_xlnm.Print_Titles" localSheetId="4">'4.公営企業会計決算（R4-5年度）'!$1:$4</definedName>
    <definedName name="_xlnm.Print_Titles" localSheetId="5">'4.公営企業会計決算（R4-5年度） (2)'!$1:$4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10" l="1"/>
  <c r="H31" i="10"/>
  <c r="G31" i="10"/>
  <c r="G34" i="10" s="1"/>
  <c r="I34" i="10"/>
  <c r="K31" i="10"/>
  <c r="K34" i="10" s="1"/>
  <c r="K41" i="10" s="1"/>
  <c r="M31" i="10"/>
  <c r="N31" i="10"/>
  <c r="N34" i="10" s="1"/>
  <c r="R31" i="10" l="1"/>
  <c r="R34" i="10" s="1"/>
  <c r="R41" i="10" s="1"/>
  <c r="R44" i="10" s="1"/>
  <c r="Q31" i="10"/>
  <c r="Q34" i="10" s="1"/>
  <c r="O31" i="10"/>
  <c r="O34" i="10" s="1"/>
  <c r="O37" i="10" s="1"/>
  <c r="L31" i="10"/>
  <c r="L34" i="10" s="1"/>
  <c r="J34" i="10"/>
  <c r="I41" i="10"/>
  <c r="I44" i="10" s="1"/>
  <c r="T31" i="10"/>
  <c r="P31" i="10"/>
  <c r="P34" i="10" s="1"/>
  <c r="P41" i="10" s="1"/>
  <c r="P44" i="10" s="1"/>
  <c r="M34" i="10"/>
  <c r="P37" i="10" l="1"/>
  <c r="M37" i="10"/>
  <c r="M41" i="10"/>
  <c r="M44" i="10" s="1"/>
  <c r="N37" i="10"/>
  <c r="N41" i="10"/>
  <c r="N44" i="10" s="1"/>
  <c r="O41" i="10"/>
  <c r="O44" i="10" s="1"/>
  <c r="J37" i="10"/>
  <c r="J42" i="10" s="1"/>
  <c r="J41" i="10"/>
  <c r="J44" i="10" s="1"/>
  <c r="K37" i="10"/>
  <c r="K44" i="10"/>
  <c r="L37" i="10"/>
  <c r="L41" i="10"/>
  <c r="L44" i="10" s="1"/>
  <c r="I37" i="10"/>
  <c r="I42" i="10" s="1"/>
  <c r="O44" i="11" l="1"/>
  <c r="N44" i="11"/>
  <c r="N45" i="11" s="1"/>
  <c r="M44" i="11"/>
  <c r="L44" i="11"/>
  <c r="K44" i="11"/>
  <c r="J44" i="11"/>
  <c r="I44" i="11"/>
  <c r="H44" i="11"/>
  <c r="F44" i="11"/>
  <c r="O39" i="11"/>
  <c r="N39" i="11"/>
  <c r="M39" i="11"/>
  <c r="M45" i="11" s="1"/>
  <c r="L39" i="11"/>
  <c r="L45" i="11" s="1"/>
  <c r="K39" i="11"/>
  <c r="K45" i="11" s="1"/>
  <c r="J39" i="11"/>
  <c r="I39" i="11"/>
  <c r="H39" i="11"/>
  <c r="F39" i="11"/>
  <c r="O27" i="11"/>
  <c r="I27" i="11"/>
  <c r="H27" i="11"/>
  <c r="O24" i="11"/>
  <c r="N24" i="11"/>
  <c r="N27" i="11" s="1"/>
  <c r="M24" i="11"/>
  <c r="M27" i="11" s="1"/>
  <c r="L24" i="11"/>
  <c r="L27" i="11" s="1"/>
  <c r="K24" i="11"/>
  <c r="K27" i="11" s="1"/>
  <c r="J24" i="11"/>
  <c r="J27" i="11" s="1"/>
  <c r="I24" i="11"/>
  <c r="H24" i="11"/>
  <c r="G24" i="11"/>
  <c r="G27" i="11" s="1"/>
  <c r="F24" i="11"/>
  <c r="F27" i="11" s="1"/>
  <c r="O16" i="11"/>
  <c r="N16" i="11"/>
  <c r="M16" i="11"/>
  <c r="L16" i="11"/>
  <c r="K16" i="11"/>
  <c r="J16" i="11"/>
  <c r="I16" i="11"/>
  <c r="H16" i="11"/>
  <c r="G16" i="11"/>
  <c r="F16" i="11"/>
  <c r="O15" i="11"/>
  <c r="N15" i="11"/>
  <c r="M15" i="11"/>
  <c r="L15" i="11"/>
  <c r="K15" i="11"/>
  <c r="J15" i="11"/>
  <c r="I15" i="11"/>
  <c r="H15" i="11"/>
  <c r="G15" i="11"/>
  <c r="F15" i="11"/>
  <c r="O14" i="11"/>
  <c r="N14" i="11"/>
  <c r="M14" i="11"/>
  <c r="L14" i="11"/>
  <c r="K14" i="11"/>
  <c r="J14" i="11"/>
  <c r="I14" i="11"/>
  <c r="H14" i="11"/>
  <c r="G14" i="11"/>
  <c r="F14" i="11"/>
  <c r="F45" i="11" l="1"/>
  <c r="H45" i="11"/>
  <c r="I45" i="11"/>
  <c r="J45" i="11"/>
  <c r="O45" i="11"/>
  <c r="J44" i="6" l="1"/>
  <c r="H44" i="6"/>
  <c r="H39" i="6"/>
  <c r="J39" i="6"/>
  <c r="F44" i="6"/>
  <c r="F39" i="6"/>
  <c r="F16" i="6"/>
  <c r="N44" i="9"/>
  <c r="N39" i="9"/>
  <c r="N45" i="9" s="1"/>
  <c r="L44" i="9"/>
  <c r="L39" i="9"/>
  <c r="L45" i="9" s="1"/>
  <c r="J44" i="9"/>
  <c r="J39" i="9"/>
  <c r="H44" i="9"/>
  <c r="H39" i="9"/>
  <c r="H45" i="9" s="1"/>
  <c r="F44" i="9"/>
  <c r="F39" i="9"/>
  <c r="F45" i="9" s="1"/>
  <c r="N24" i="9"/>
  <c r="N27" i="9" s="1"/>
  <c r="N16" i="9"/>
  <c r="N15" i="9"/>
  <c r="N14" i="9"/>
  <c r="L24" i="9"/>
  <c r="L27" i="9" s="1"/>
  <c r="L16" i="9"/>
  <c r="L15" i="9"/>
  <c r="L14" i="9"/>
  <c r="H24" i="9"/>
  <c r="H27" i="9" s="1"/>
  <c r="H16" i="9"/>
  <c r="H15" i="9"/>
  <c r="H14" i="9"/>
  <c r="F14" i="9"/>
  <c r="F15" i="9"/>
  <c r="F16" i="9"/>
  <c r="F24" i="9"/>
  <c r="F27" i="9" s="1"/>
  <c r="J45" i="9" l="1"/>
  <c r="J45" i="6"/>
  <c r="J24" i="6" l="1"/>
  <c r="J27" i="6" s="1"/>
  <c r="H24" i="6"/>
  <c r="N24" i="6"/>
  <c r="N27" i="6" s="1"/>
  <c r="N15" i="6"/>
  <c r="L24" i="6"/>
  <c r="L27" i="6" s="1"/>
  <c r="L15" i="6"/>
  <c r="K44" i="9" l="1"/>
  <c r="K14" i="9"/>
  <c r="I14" i="9"/>
  <c r="I44" i="9"/>
  <c r="G44" i="9"/>
  <c r="O16" i="9"/>
  <c r="O14" i="9"/>
  <c r="M14" i="9"/>
  <c r="H22" i="2" l="1"/>
  <c r="K16" i="6"/>
  <c r="O24" i="6" l="1"/>
  <c r="O27" i="6" s="1"/>
  <c r="F24" i="6" l="1"/>
  <c r="F27" i="6" s="1"/>
  <c r="F15" i="6"/>
  <c r="F14" i="6"/>
  <c r="I22" i="8"/>
  <c r="I20" i="8"/>
  <c r="I16" i="2"/>
  <c r="H40" i="7"/>
  <c r="F40" i="7"/>
  <c r="H22" i="7"/>
  <c r="F22" i="7"/>
  <c r="G9" i="7" s="1"/>
  <c r="H40" i="2"/>
  <c r="F40" i="2"/>
  <c r="G38" i="2" s="1"/>
  <c r="F22" i="2"/>
  <c r="G20" i="2" s="1"/>
  <c r="I36" i="2"/>
  <c r="V31" i="10"/>
  <c r="V34" i="10" s="1"/>
  <c r="U31" i="10"/>
  <c r="U34" i="10" s="1"/>
  <c r="T34" i="10"/>
  <c r="T41" i="10" s="1"/>
  <c r="T44" i="10" s="1"/>
  <c r="S31" i="10"/>
  <c r="S34" i="10" s="1"/>
  <c r="S41" i="10" s="1"/>
  <c r="S44" i="10" s="1"/>
  <c r="F31" i="10"/>
  <c r="F34" i="10" s="1"/>
  <c r="F37" i="10" s="1"/>
  <c r="F42" i="10" s="1"/>
  <c r="E31" i="10"/>
  <c r="E34" i="10" s="1"/>
  <c r="E37" i="10" s="1"/>
  <c r="E42" i="10" s="1"/>
  <c r="O44" i="9"/>
  <c r="M44" i="9"/>
  <c r="O39" i="9"/>
  <c r="M39" i="9"/>
  <c r="K39" i="9"/>
  <c r="K45" i="9" s="1"/>
  <c r="I39" i="9"/>
  <c r="G39" i="9"/>
  <c r="O24" i="9"/>
  <c r="O27" i="9" s="1"/>
  <c r="M24" i="9"/>
  <c r="M27" i="9" s="1"/>
  <c r="K24" i="9"/>
  <c r="K27" i="9" s="1"/>
  <c r="J24" i="9"/>
  <c r="J27" i="9" s="1"/>
  <c r="I24" i="9"/>
  <c r="I27" i="9" s="1"/>
  <c r="G24" i="9"/>
  <c r="G27" i="9" s="1"/>
  <c r="M16" i="9"/>
  <c r="K16" i="9"/>
  <c r="J16" i="9"/>
  <c r="I16" i="9"/>
  <c r="G16" i="9"/>
  <c r="O15" i="9"/>
  <c r="M15" i="9"/>
  <c r="K15" i="9"/>
  <c r="J15" i="9"/>
  <c r="I15" i="9"/>
  <c r="G15" i="9"/>
  <c r="J14" i="9"/>
  <c r="G14" i="9"/>
  <c r="H20" i="8"/>
  <c r="I19" i="8"/>
  <c r="H19" i="8"/>
  <c r="H21" i="8" s="1"/>
  <c r="I39" i="7"/>
  <c r="I38" i="7"/>
  <c r="I37" i="7"/>
  <c r="I36" i="7"/>
  <c r="I35" i="7"/>
  <c r="I34" i="7"/>
  <c r="I33" i="7"/>
  <c r="I32" i="7"/>
  <c r="I31" i="7"/>
  <c r="I30" i="7"/>
  <c r="I29" i="7"/>
  <c r="I28" i="7"/>
  <c r="I27" i="7"/>
  <c r="I26" i="7"/>
  <c r="I25" i="7"/>
  <c r="I24" i="7"/>
  <c r="I23" i="7"/>
  <c r="I21" i="7"/>
  <c r="I20" i="7"/>
  <c r="I19" i="7"/>
  <c r="I18" i="7"/>
  <c r="I17" i="7"/>
  <c r="I16" i="7"/>
  <c r="I15" i="7"/>
  <c r="I14" i="7"/>
  <c r="I13" i="7"/>
  <c r="I12" i="7"/>
  <c r="I11" i="7"/>
  <c r="I10" i="7"/>
  <c r="I9" i="7"/>
  <c r="O44" i="6"/>
  <c r="N44" i="6"/>
  <c r="M44" i="6"/>
  <c r="L44" i="6"/>
  <c r="K44" i="6"/>
  <c r="I44" i="6"/>
  <c r="G44" i="6"/>
  <c r="O39" i="6"/>
  <c r="N39" i="6"/>
  <c r="M39" i="6"/>
  <c r="L39" i="6"/>
  <c r="K39" i="6"/>
  <c r="I39" i="6"/>
  <c r="G39" i="6"/>
  <c r="M24" i="6"/>
  <c r="M27" i="6" s="1"/>
  <c r="K24" i="6"/>
  <c r="K27" i="6" s="1"/>
  <c r="I24" i="6"/>
  <c r="I27" i="6" s="1"/>
  <c r="H27" i="6"/>
  <c r="G24" i="6"/>
  <c r="G27" i="6" s="1"/>
  <c r="J16" i="6"/>
  <c r="I16" i="6"/>
  <c r="H16" i="6"/>
  <c r="G16" i="6"/>
  <c r="O15" i="6"/>
  <c r="M15" i="6"/>
  <c r="K15" i="6"/>
  <c r="J15" i="6"/>
  <c r="I15" i="6"/>
  <c r="H15" i="6"/>
  <c r="G15" i="6"/>
  <c r="K14" i="6"/>
  <c r="J14" i="6"/>
  <c r="I14" i="6"/>
  <c r="H14" i="6"/>
  <c r="G14" i="6"/>
  <c r="I39" i="2"/>
  <c r="I38" i="2"/>
  <c r="I37" i="2"/>
  <c r="I35" i="2"/>
  <c r="I34" i="2"/>
  <c r="I33" i="2"/>
  <c r="I32" i="2"/>
  <c r="I31" i="2"/>
  <c r="I30" i="2"/>
  <c r="I29" i="2"/>
  <c r="I28" i="2"/>
  <c r="I27" i="2"/>
  <c r="I26" i="2"/>
  <c r="I25" i="2"/>
  <c r="I24" i="2"/>
  <c r="I23" i="2"/>
  <c r="I21" i="2"/>
  <c r="I20" i="2"/>
  <c r="I17" i="2"/>
  <c r="I15" i="2"/>
  <c r="I14" i="2"/>
  <c r="I13" i="2"/>
  <c r="I10" i="2"/>
  <c r="I9" i="2"/>
  <c r="I11" i="2"/>
  <c r="I12" i="2"/>
  <c r="I18" i="2"/>
  <c r="I19" i="2"/>
  <c r="G45" i="9" l="1"/>
  <c r="O45" i="6"/>
  <c r="I45" i="9"/>
  <c r="M45" i="9"/>
  <c r="L45" i="6"/>
  <c r="G31" i="2"/>
  <c r="G34" i="2"/>
  <c r="O45" i="9"/>
  <c r="I23" i="8"/>
  <c r="I21" i="8"/>
  <c r="G40" i="2"/>
  <c r="G21" i="2"/>
  <c r="N45" i="6"/>
  <c r="I40" i="7"/>
  <c r="S37" i="10"/>
  <c r="G13" i="2"/>
  <c r="I45" i="6"/>
  <c r="K45" i="6"/>
  <c r="G31" i="7"/>
  <c r="G39" i="7"/>
  <c r="G20" i="7"/>
  <c r="G10" i="7"/>
  <c r="G24" i="7"/>
  <c r="G28" i="7"/>
  <c r="G32" i="7"/>
  <c r="G36" i="7"/>
  <c r="G40" i="7"/>
  <c r="G21" i="7"/>
  <c r="G25" i="7"/>
  <c r="G29" i="7"/>
  <c r="G33" i="7"/>
  <c r="G37" i="7"/>
  <c r="G26" i="2"/>
  <c r="G26" i="7"/>
  <c r="G30" i="7"/>
  <c r="G34" i="7"/>
  <c r="G38" i="7"/>
  <c r="G17" i="7"/>
  <c r="E41" i="10"/>
  <c r="E44" i="10" s="1"/>
  <c r="G19" i="7"/>
  <c r="G23" i="7"/>
  <c r="G14" i="7"/>
  <c r="G12" i="7"/>
  <c r="G27" i="7"/>
  <c r="G35" i="7"/>
  <c r="H41" i="10"/>
  <c r="H44" i="10" s="1"/>
  <c r="H37" i="10"/>
  <c r="H42" i="10" s="1"/>
  <c r="Q37" i="10"/>
  <c r="Q41" i="10"/>
  <c r="Q44" i="10" s="1"/>
  <c r="T37" i="10"/>
  <c r="G9" i="2"/>
  <c r="I22" i="2"/>
  <c r="G22" i="2"/>
  <c r="G10" i="2"/>
  <c r="G16" i="2"/>
  <c r="G14" i="2"/>
  <c r="F41" i="10"/>
  <c r="F44" i="10" s="1"/>
  <c r="G45" i="6"/>
  <c r="M45" i="6"/>
  <c r="G19" i="2"/>
  <c r="G37" i="10"/>
  <c r="G42" i="10" s="1"/>
  <c r="G41" i="10"/>
  <c r="G44" i="10" s="1"/>
  <c r="U37" i="10"/>
  <c r="U41" i="10"/>
  <c r="U44" i="10" s="1"/>
  <c r="V41" i="10"/>
  <c r="V44" i="10" s="1"/>
  <c r="V37" i="10"/>
  <c r="R37" i="10"/>
  <c r="G29" i="2"/>
  <c r="G30" i="2"/>
  <c r="I40" i="2"/>
  <c r="G17" i="2"/>
  <c r="G24" i="2"/>
  <c r="G35" i="2"/>
  <c r="G37" i="2"/>
  <c r="G39" i="2"/>
  <c r="G11" i="7"/>
  <c r="G28" i="2"/>
  <c r="G16" i="7"/>
  <c r="G18" i="7"/>
  <c r="I22" i="7"/>
  <c r="G15" i="2"/>
  <c r="G32" i="2"/>
  <c r="G27" i="2"/>
  <c r="G12" i="2"/>
  <c r="G13" i="7"/>
  <c r="G18" i="2"/>
  <c r="G15" i="7"/>
  <c r="G22" i="7"/>
  <c r="G11" i="2"/>
  <c r="G33" i="2"/>
  <c r="G23" i="2"/>
  <c r="G25" i="2"/>
  <c r="G36" i="2"/>
  <c r="H23" i="8" l="1"/>
  <c r="H2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藤田哲史</author>
    <author>小畑　大輔</author>
    <author>ささき</author>
  </authors>
  <commentList>
    <comment ref="F16" authorId="0" shapeId="0" xr:uid="{00000000-0006-0000-0100-000001000000}">
      <text>
        <r>
          <rPr>
            <b/>
            <sz val="9"/>
            <color indexed="81"/>
            <rFont val="MS P ゴシック"/>
            <family val="3"/>
            <charset val="128"/>
          </rPr>
          <t>端数調整より四捨五入の値を優先したため-1</t>
        </r>
      </text>
    </comment>
    <comment ref="H24" authorId="0" shapeId="0" xr:uid="{00000000-0006-0000-0100-000002000000}">
      <text>
        <r>
          <rPr>
            <b/>
            <sz val="9"/>
            <color indexed="81"/>
            <rFont val="MS P ゴシック"/>
            <family val="3"/>
            <charset val="128"/>
          </rPr>
          <t>端数調整より四捨五入の値を優先したため+1</t>
        </r>
      </text>
    </comment>
    <comment ref="J24" authorId="0" shapeId="0" xr:uid="{00000000-0006-0000-0100-000003000000}">
      <text>
        <r>
          <rPr>
            <b/>
            <sz val="9"/>
            <color indexed="81"/>
            <rFont val="MS P ゴシック"/>
            <family val="3"/>
            <charset val="128"/>
          </rPr>
          <t>端数調整より四捨五入の値を優先したため-1</t>
        </r>
      </text>
    </comment>
    <comment ref="L24" authorId="1" shapeId="0" xr:uid="{00000000-0006-0000-0100-000004000000}">
      <text>
        <r>
          <rPr>
            <b/>
            <sz val="9"/>
            <color indexed="81"/>
            <rFont val="MS P ゴシック"/>
            <family val="3"/>
            <charset val="128"/>
          </rPr>
          <t>予算書の表示単位未満を四捨五入した数値に合わせるため△1</t>
        </r>
      </text>
    </comment>
    <comment ref="J35" authorId="2" shapeId="0" xr:uid="{00000000-0006-0000-0100-000005000000}">
      <text>
        <r>
          <rPr>
            <b/>
            <sz val="9"/>
            <color indexed="81"/>
            <rFont val="MS P ゴシック"/>
            <family val="3"/>
            <charset val="128"/>
          </rPr>
          <t>50万円未満であるため切上げて1と表示している</t>
        </r>
      </text>
    </comment>
    <comment ref="H39" authorId="0" shapeId="0" xr:uid="{00000000-0006-0000-0100-000006000000}">
      <text>
        <r>
          <rPr>
            <b/>
            <sz val="9"/>
            <color indexed="81"/>
            <rFont val="MS P ゴシック"/>
            <family val="3"/>
            <charset val="128"/>
          </rPr>
          <t>端数調整より四捨五入の値を優先したため-1</t>
        </r>
      </text>
    </comment>
    <comment ref="F44" authorId="0" shapeId="0" xr:uid="{00000000-0006-0000-0100-000007000000}">
      <text>
        <r>
          <rPr>
            <b/>
            <sz val="9"/>
            <color indexed="81"/>
            <rFont val="MS P ゴシック"/>
            <family val="3"/>
            <charset val="128"/>
          </rPr>
          <t>端数調整より四捨五入の値を優先したため+1</t>
        </r>
      </text>
    </comment>
    <comment ref="J45" authorId="2" shapeId="0" xr:uid="{00000000-0006-0000-0100-000008000000}">
      <text>
        <r>
          <rPr>
            <b/>
            <sz val="9"/>
            <color indexed="81"/>
            <rFont val="MS P ゴシック"/>
            <family val="3"/>
            <charset val="128"/>
          </rPr>
          <t>ささき:</t>
        </r>
        <r>
          <rPr>
            <sz val="9"/>
            <color indexed="81"/>
            <rFont val="MS P ゴシック"/>
            <family val="3"/>
            <charset val="128"/>
          </rPr>
          <t xml:space="preserve">
△31,210,000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田中　拳斗</author>
  </authors>
  <commentList>
    <comment ref="E20" authorId="0" shapeId="0" xr:uid="{00000000-0006-0000-0300-000001000000}">
      <text>
        <r>
          <rPr>
            <b/>
            <sz val="9"/>
            <color indexed="81"/>
            <rFont val="MS P ゴシック"/>
            <family val="3"/>
            <charset val="128"/>
          </rPr>
          <t>E20からH23まで
元々式入っていたが、過去のデータは数値が入力されていた</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6" authorId="0" shapeId="0" xr:uid="{00000000-0006-0000-0400-000001000000}">
      <text>
        <r>
          <rPr>
            <b/>
            <sz val="9"/>
            <color indexed="81"/>
            <rFont val="MS P ゴシック"/>
            <family val="3"/>
            <charset val="128"/>
          </rPr>
          <t>病院事業会計は令和5年3月31日をもって廃止された。</t>
        </r>
      </text>
    </comment>
    <comment ref="F14" authorId="0" shapeId="0" xr:uid="{00000000-0006-0000-0400-000002000000}">
      <text>
        <r>
          <rPr>
            <b/>
            <sz val="9"/>
            <color indexed="81"/>
            <rFont val="MS P ゴシック"/>
            <family val="3"/>
            <charset val="128"/>
          </rPr>
          <t xml:space="preserve">企業決算統計調査表の表示単位未満を四捨五入した数値に合わせるため-1
</t>
        </r>
      </text>
    </comment>
    <comment ref="F24" authorId="0" shapeId="0" xr:uid="{00000000-0006-0000-0400-000003000000}">
      <text>
        <r>
          <rPr>
            <b/>
            <sz val="9"/>
            <color indexed="81"/>
            <rFont val="MS P ゴシック"/>
            <family val="3"/>
            <charset val="128"/>
          </rPr>
          <t>企業決算統計調査表の表示単位未満を四捨五入した数値に合わせるため+1</t>
        </r>
      </text>
    </comment>
    <comment ref="L24" authorId="0" shapeId="0" xr:uid="{00000000-0006-0000-0400-000004000000}">
      <text>
        <r>
          <rPr>
            <b/>
            <sz val="9"/>
            <color indexed="81"/>
            <rFont val="MS P ゴシック"/>
            <family val="3"/>
            <charset val="128"/>
          </rPr>
          <t>企業決算統計調査表の表示単位未満を四捨五入した数値に合わせるため-1</t>
        </r>
      </text>
    </comment>
    <comment ref="N24" authorId="0" shapeId="0" xr:uid="{00000000-0006-0000-0400-000005000000}">
      <text>
        <r>
          <rPr>
            <b/>
            <sz val="9"/>
            <color indexed="81"/>
            <rFont val="MS P ゴシック"/>
            <family val="3"/>
            <charset val="128"/>
          </rPr>
          <t>企業決算統計調査表の表示単位未満を四捨五入した数値に合わせるため-1</t>
        </r>
      </text>
    </comment>
    <comment ref="N27" authorId="0" shapeId="0" xr:uid="{00000000-0006-0000-0400-000006000000}">
      <text>
        <r>
          <rPr>
            <b/>
            <sz val="9"/>
            <color indexed="81"/>
            <rFont val="MS P ゴシック"/>
            <family val="3"/>
            <charset val="128"/>
          </rPr>
          <t>企業決算統計調査表の表示単位未満を四捨五入した数値に合わせるため+1</t>
        </r>
      </text>
    </comment>
    <comment ref="H39" authorId="0" shapeId="0" xr:uid="{00000000-0006-0000-0400-000007000000}">
      <text>
        <r>
          <rPr>
            <b/>
            <sz val="9"/>
            <color indexed="81"/>
            <rFont val="MS P ゴシック"/>
            <family val="3"/>
            <charset val="128"/>
          </rPr>
          <t>企業決算統計調査表の表示単位未満を四捨五入した数値に合わせるため+1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財政課財政調査係　澤山</author>
    <author>藤田哲史</author>
  </authors>
  <commentList>
    <comment ref="G15" authorId="0" shapeId="0" xr:uid="{00000000-0006-0000-0500-000001000000}">
      <text>
        <r>
          <rPr>
            <b/>
            <sz val="9"/>
            <color indexed="81"/>
            <rFont val="MS P ゴシック"/>
            <family val="3"/>
            <charset val="128"/>
          </rPr>
          <t xml:space="preserve">企業決算統計調査表の表示単位未満を四捨五入した数値に合わせるため+1
</t>
        </r>
      </text>
    </comment>
    <comment ref="F27" authorId="1" shapeId="0" xr:uid="{00000000-0006-0000-0500-000002000000}">
      <text>
        <r>
          <rPr>
            <b/>
            <sz val="9"/>
            <color indexed="81"/>
            <rFont val="MS P ゴシック"/>
            <family val="3"/>
            <charset val="128"/>
          </rPr>
          <t>端数を四捨五入すると0（切上げて１）</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田中　拳斗</author>
  </authors>
  <commentList>
    <comment ref="E7" authorId="0" shapeId="0" xr:uid="{00000000-0006-0000-0600-000001000000}">
      <text>
        <r>
          <rPr>
            <b/>
            <sz val="9"/>
            <color indexed="81"/>
            <rFont val="MS P ゴシック"/>
            <family val="3"/>
            <charset val="128"/>
          </rPr>
          <t>今回は不要</t>
        </r>
      </text>
    </comment>
  </commentList>
</comments>
</file>

<file path=xl/sharedStrings.xml><?xml version="1.0" encoding="utf-8"?>
<sst xmlns="http://schemas.openxmlformats.org/spreadsheetml/2006/main" count="544" uniqueCount="280">
  <si>
    <t>団体名</t>
  </si>
  <si>
    <t>構成比</t>
  </si>
  <si>
    <t>地方税</t>
  </si>
  <si>
    <t>地方譲与税</t>
  </si>
  <si>
    <t>地方交付税</t>
  </si>
  <si>
    <t>国庫支出金</t>
  </si>
  <si>
    <t>地方債</t>
  </si>
  <si>
    <t>その他の収入</t>
  </si>
  <si>
    <t>歳　入　合　計</t>
  </si>
  <si>
    <t>義務的経費</t>
  </si>
  <si>
    <t>うち人件費</t>
  </si>
  <si>
    <t>　　公債費</t>
  </si>
  <si>
    <t>その他の経費</t>
  </si>
  <si>
    <t>うち物件費</t>
  </si>
  <si>
    <t>　　積立金</t>
  </si>
  <si>
    <t>投資的経費</t>
  </si>
  <si>
    <t>うち普通建設事業費</t>
  </si>
  <si>
    <t>歳　出　合  計</t>
  </si>
  <si>
    <t>（注１）原則として表示単位未満を四捨五入して端数調整していないため、合計等と一致しない場合がある。</t>
  </si>
  <si>
    <t>（注２）構成比は表内計数により計算している。</t>
  </si>
  <si>
    <t>対前年度
伸び率</t>
  </si>
  <si>
    <t>うち市町村民税</t>
  </si>
  <si>
    <t>うち所得割</t>
  </si>
  <si>
    <t>　　法人税割</t>
  </si>
  <si>
    <t>うち固定資産税</t>
  </si>
  <si>
    <t>使用料・手数料</t>
  </si>
  <si>
    <t>都道府県支出金</t>
  </si>
  <si>
    <t>財産収入</t>
  </si>
  <si>
    <t>　　扶助費</t>
  </si>
  <si>
    <t>　　維持補修費</t>
  </si>
  <si>
    <t>　　補助費等</t>
  </si>
  <si>
    <t>　　繰出金</t>
  </si>
  <si>
    <t>　　投資・出資・貸付金</t>
  </si>
  <si>
    <t xml:space="preserve">    単独事業</t>
  </si>
  <si>
    <t>うち災害復旧事業費</t>
  </si>
  <si>
    <t>　　失業対策事業費</t>
  </si>
  <si>
    <t>(a)</t>
  </si>
  <si>
    <t>(b)</t>
  </si>
  <si>
    <t>(c)</t>
  </si>
  <si>
    <t>(d)</t>
  </si>
  <si>
    <t>(e)</t>
  </si>
  <si>
    <t>(f)</t>
  </si>
  <si>
    <t>2.公営企業会計の状況</t>
  </si>
  <si>
    <t>　　　　　　（単位：百万円）</t>
  </si>
  <si>
    <t>法適用企業</t>
  </si>
  <si>
    <t>総収益</t>
  </si>
  <si>
    <t>うち経常収益</t>
  </si>
  <si>
    <t xml:space="preserve">    特別利益</t>
  </si>
  <si>
    <t>総費用</t>
  </si>
  <si>
    <t>うち経常費用</t>
  </si>
  <si>
    <t xml:space="preserve">    特別損失</t>
  </si>
  <si>
    <t xml:space="preserve">経常損益 </t>
  </si>
  <si>
    <t xml:space="preserve">特別損益 </t>
  </si>
  <si>
    <t xml:space="preserve">純損益   </t>
  </si>
  <si>
    <t>累積欠損金</t>
  </si>
  <si>
    <t>不良債務</t>
  </si>
  <si>
    <t>資本的収入</t>
  </si>
  <si>
    <t>うち企業債</t>
  </si>
  <si>
    <t>資本的収入（純計） 　</t>
  </si>
  <si>
    <t>資本的支出</t>
  </si>
  <si>
    <t>　</t>
  </si>
  <si>
    <t>うち企業債償還金</t>
  </si>
  <si>
    <t>資本的収入が資本的支出に</t>
  </si>
  <si>
    <t xml:space="preserve">不足する額の補てん財源　 </t>
  </si>
  <si>
    <t>法非適用企業</t>
  </si>
  <si>
    <t>うち営業収益</t>
  </si>
  <si>
    <t>うち料金収入</t>
  </si>
  <si>
    <t>うち営業外収益</t>
  </si>
  <si>
    <t>うち営業費用</t>
  </si>
  <si>
    <t>　　営業外費用</t>
  </si>
  <si>
    <t>収支差引</t>
  </si>
  <si>
    <t>資本的収入　</t>
  </si>
  <si>
    <t>うち地方債</t>
  </si>
  <si>
    <t>うち地方債償還金</t>
  </si>
  <si>
    <t>収支再差引</t>
  </si>
  <si>
    <t>積立金</t>
  </si>
  <si>
    <t>形式収支</t>
  </si>
  <si>
    <t>実質収支</t>
  </si>
  <si>
    <t>その他</t>
  </si>
  <si>
    <t>普　　　通　　　会　　　計</t>
    <rPh sb="0" eb="1">
      <t>アマネ</t>
    </rPh>
    <rPh sb="4" eb="5">
      <t>ツウ</t>
    </rPh>
    <rPh sb="8" eb="9">
      <t>カイ</t>
    </rPh>
    <rPh sb="12" eb="13">
      <t>ケイ</t>
    </rPh>
    <phoneticPr fontId="8"/>
  </si>
  <si>
    <t>歳　　入</t>
    <rPh sb="0" eb="1">
      <t>トシ</t>
    </rPh>
    <rPh sb="3" eb="4">
      <t>イ</t>
    </rPh>
    <phoneticPr fontId="8"/>
  </si>
  <si>
    <t>歳　　出</t>
    <rPh sb="0" eb="1">
      <t>トシ</t>
    </rPh>
    <rPh sb="3" eb="4">
      <t>デ</t>
    </rPh>
    <phoneticPr fontId="8"/>
  </si>
  <si>
    <t>（注）原則として表示単位未満を四捨五入して端数調整していないため、合計等と一致しない場合がある。</t>
    <phoneticPr fontId="7"/>
  </si>
  <si>
    <t>損益収支</t>
  </si>
  <si>
    <t>資本収支</t>
  </si>
  <si>
    <t>収益的収支</t>
  </si>
  <si>
    <t>資本的収支</t>
  </si>
  <si>
    <t>(b-e)</t>
    <phoneticPr fontId="11"/>
  </si>
  <si>
    <t>(c-f)</t>
    <phoneticPr fontId="11"/>
  </si>
  <si>
    <t>(a-d)</t>
    <phoneticPr fontId="11"/>
  </si>
  <si>
    <t>(g)</t>
    <phoneticPr fontId="11"/>
  </si>
  <si>
    <t>(h)</t>
    <phoneticPr fontId="11"/>
  </si>
  <si>
    <t>差引不足額 (▲)</t>
    <phoneticPr fontId="7"/>
  </si>
  <si>
    <t>(i=g-h)</t>
    <phoneticPr fontId="11"/>
  </si>
  <si>
    <t>(j)</t>
    <phoneticPr fontId="11"/>
  </si>
  <si>
    <t>補てん財源不足額(▲)</t>
    <phoneticPr fontId="7"/>
  </si>
  <si>
    <t>(i+j)</t>
    <phoneticPr fontId="11"/>
  </si>
  <si>
    <t>(c=a-b)</t>
    <phoneticPr fontId="8"/>
  </si>
  <si>
    <t>(f=d-e)</t>
    <phoneticPr fontId="8"/>
  </si>
  <si>
    <t>(g=c+f)</t>
    <phoneticPr fontId="8"/>
  </si>
  <si>
    <t>（単位：百万円）</t>
    <phoneticPr fontId="7"/>
  </si>
  <si>
    <t>予算額</t>
    <rPh sb="0" eb="2">
      <t>ヨサン</t>
    </rPh>
    <rPh sb="2" eb="3">
      <t>ガク</t>
    </rPh>
    <phoneticPr fontId="7"/>
  </si>
  <si>
    <t>うち補助事業(国直轄事業負担金を含む)</t>
    <rPh sb="7" eb="8">
      <t>クニ</t>
    </rPh>
    <rPh sb="8" eb="10">
      <t>チョッカツ</t>
    </rPh>
    <rPh sb="10" eb="12">
      <t>ジギョウ</t>
    </rPh>
    <rPh sb="12" eb="15">
      <t>フタンキン</t>
    </rPh>
    <rPh sb="16" eb="17">
      <t>フク</t>
    </rPh>
    <phoneticPr fontId="7"/>
  </si>
  <si>
    <t>1.普通会計の状況</t>
    <phoneticPr fontId="7"/>
  </si>
  <si>
    <t>（単位：百万円、％）</t>
    <phoneticPr fontId="7"/>
  </si>
  <si>
    <t>３.普通会計の状況</t>
    <phoneticPr fontId="7"/>
  </si>
  <si>
    <t>（単位：百万円、％）</t>
    <phoneticPr fontId="7"/>
  </si>
  <si>
    <t>（2）最近の普通会計決算及び財政指標等の状況</t>
  </si>
  <si>
    <t>(単位:百万円、％)</t>
  </si>
  <si>
    <t>区分</t>
  </si>
  <si>
    <t>決　算　規　模　・　財　政　指　標　等</t>
    <rPh sb="0" eb="1">
      <t>ケツ</t>
    </rPh>
    <rPh sb="2" eb="3">
      <t>サン</t>
    </rPh>
    <rPh sb="4" eb="5">
      <t>キ</t>
    </rPh>
    <rPh sb="6" eb="7">
      <t>ノット</t>
    </rPh>
    <rPh sb="10" eb="11">
      <t>ザイ</t>
    </rPh>
    <rPh sb="12" eb="13">
      <t>セイ</t>
    </rPh>
    <rPh sb="14" eb="15">
      <t>ユビ</t>
    </rPh>
    <rPh sb="16" eb="17">
      <t>シルベ</t>
    </rPh>
    <rPh sb="18" eb="19">
      <t>トウ</t>
    </rPh>
    <phoneticPr fontId="8"/>
  </si>
  <si>
    <t xml:space="preserve">歳入総額    </t>
  </si>
  <si>
    <t>(a)</t>
    <phoneticPr fontId="8"/>
  </si>
  <si>
    <t>うち一般財源総額</t>
  </si>
  <si>
    <t>歳出総額</t>
  </si>
  <si>
    <t>歳入歳出差引</t>
  </si>
  <si>
    <t>翌年度への繰越財源</t>
  </si>
  <si>
    <t>実質収支</t>
    <phoneticPr fontId="7"/>
  </si>
  <si>
    <t>単年度収支</t>
    <rPh sb="0" eb="3">
      <t>タンネンド</t>
    </rPh>
    <rPh sb="3" eb="5">
      <t>シュウシ</t>
    </rPh>
    <phoneticPr fontId="7"/>
  </si>
  <si>
    <t>繰上償還金</t>
    <rPh sb="0" eb="2">
      <t>クリア</t>
    </rPh>
    <rPh sb="2" eb="5">
      <t>ショウカンキン</t>
    </rPh>
    <phoneticPr fontId="7"/>
  </si>
  <si>
    <t>実質単年度収支</t>
    <rPh sb="0" eb="2">
      <t>ジッシツ</t>
    </rPh>
    <phoneticPr fontId="7"/>
  </si>
  <si>
    <t>積立金現在高</t>
  </si>
  <si>
    <t>債務負担行為（翌年度以降支出予定額）</t>
  </si>
  <si>
    <t>地方債現在高</t>
  </si>
  <si>
    <t>後年度財政負担</t>
  </si>
  <si>
    <t>(f=d+e-c)</t>
    <phoneticPr fontId="8"/>
  </si>
  <si>
    <t>地方債現在高の一般財源総額比</t>
  </si>
  <si>
    <t>(e/b)</t>
    <phoneticPr fontId="8"/>
  </si>
  <si>
    <t>後年度財政負担の一般財源総額比</t>
  </si>
  <si>
    <t>(f/b)</t>
    <phoneticPr fontId="8"/>
  </si>
  <si>
    <t>一人あたり地方債現在高</t>
  </si>
  <si>
    <t>(e/g、円)</t>
    <rPh sb="5" eb="6">
      <t>エン</t>
    </rPh>
    <phoneticPr fontId="7"/>
  </si>
  <si>
    <t>一人あたり後年度財政負担</t>
  </si>
  <si>
    <t>(f/g、円)</t>
    <rPh sb="5" eb="6">
      <t>エン</t>
    </rPh>
    <phoneticPr fontId="7"/>
  </si>
  <si>
    <t>人口　（注 1）</t>
    <rPh sb="4" eb="5">
      <t>チュウ</t>
    </rPh>
    <phoneticPr fontId="8"/>
  </si>
  <si>
    <t>(g、人)</t>
    <rPh sb="3" eb="4">
      <t>ニン</t>
    </rPh>
    <phoneticPr fontId="7"/>
  </si>
  <si>
    <t xml:space="preserve">標準財政規模  </t>
  </si>
  <si>
    <t>財政力指数</t>
  </si>
  <si>
    <t>実質収支比率</t>
  </si>
  <si>
    <t>経常収支比率</t>
  </si>
  <si>
    <t>自主財源比率</t>
  </si>
  <si>
    <t>健全化判断比率</t>
    <rPh sb="0" eb="3">
      <t>ケンゼンカ</t>
    </rPh>
    <rPh sb="3" eb="5">
      <t>ハンダン</t>
    </rPh>
    <rPh sb="5" eb="7">
      <t>ヒリツ</t>
    </rPh>
    <phoneticPr fontId="8"/>
  </si>
  <si>
    <t>実質赤字比率</t>
    <rPh sb="0" eb="2">
      <t>ジッシツ</t>
    </rPh>
    <rPh sb="2" eb="4">
      <t>アカジ</t>
    </rPh>
    <rPh sb="4" eb="6">
      <t>ヒリツ</t>
    </rPh>
    <phoneticPr fontId="7"/>
  </si>
  <si>
    <t>連結実質赤字比率</t>
    <rPh sb="0" eb="2">
      <t>レンケツ</t>
    </rPh>
    <rPh sb="2" eb="4">
      <t>ジッシツ</t>
    </rPh>
    <rPh sb="4" eb="6">
      <t>アカジ</t>
    </rPh>
    <rPh sb="6" eb="8">
      <t>ヒリツ</t>
    </rPh>
    <phoneticPr fontId="7"/>
  </si>
  <si>
    <t>実質公債費比率</t>
    <rPh sb="0" eb="2">
      <t>ジッシツ</t>
    </rPh>
    <rPh sb="2" eb="4">
      <t>コウサイ</t>
    </rPh>
    <rPh sb="4" eb="5">
      <t>ヒ</t>
    </rPh>
    <rPh sb="5" eb="7">
      <t>ヒリツ</t>
    </rPh>
    <phoneticPr fontId="7"/>
  </si>
  <si>
    <t>将来負担比率</t>
    <rPh sb="0" eb="2">
      <t>ショウライ</t>
    </rPh>
    <rPh sb="2" eb="4">
      <t>フタン</t>
    </rPh>
    <rPh sb="4" eb="6">
      <t>ヒリツ</t>
    </rPh>
    <phoneticPr fontId="7"/>
  </si>
  <si>
    <t>（注）原則として表示単位未満を四捨五入して端数調整していないため、合計等と一致しない場合がある。</t>
    <phoneticPr fontId="7"/>
  </si>
  <si>
    <t>４.公営企業会計の状況</t>
    <phoneticPr fontId="7"/>
  </si>
  <si>
    <t>(b-e)</t>
    <phoneticPr fontId="11"/>
  </si>
  <si>
    <t>(c-f)</t>
    <phoneticPr fontId="11"/>
  </si>
  <si>
    <t>(a-d)</t>
    <phoneticPr fontId="11"/>
  </si>
  <si>
    <t>(g)</t>
    <phoneticPr fontId="11"/>
  </si>
  <si>
    <t>(h)</t>
    <phoneticPr fontId="11"/>
  </si>
  <si>
    <t>差引不足額 (▲)</t>
    <phoneticPr fontId="7"/>
  </si>
  <si>
    <t>(i=g-h)</t>
    <phoneticPr fontId="11"/>
  </si>
  <si>
    <t>(j)</t>
    <phoneticPr fontId="11"/>
  </si>
  <si>
    <t>補てん財源不足額(▲)</t>
    <phoneticPr fontId="7"/>
  </si>
  <si>
    <t>(i+j)</t>
    <phoneticPr fontId="11"/>
  </si>
  <si>
    <t>（単位：百万円）</t>
    <phoneticPr fontId="7"/>
  </si>
  <si>
    <t>(c=a-b)</t>
    <phoneticPr fontId="8"/>
  </si>
  <si>
    <t>(f=d-e)</t>
    <phoneticPr fontId="8"/>
  </si>
  <si>
    <t>(g=c+f)</t>
    <phoneticPr fontId="8"/>
  </si>
  <si>
    <t>（注）原則として表示単位未満を四捨五入して端数調整していないため、合計等と一致しない場合がある。</t>
    <phoneticPr fontId="7"/>
  </si>
  <si>
    <t>５.第三セクター(公社・株式会社形態の三セク)の状況</t>
    <phoneticPr fontId="7"/>
  </si>
  <si>
    <t>　（単位：百万円）</t>
  </si>
  <si>
    <t>出資状況</t>
    <rPh sb="0" eb="2">
      <t>シュッシ</t>
    </rPh>
    <rPh sb="2" eb="4">
      <t>ジョウキョウ</t>
    </rPh>
    <phoneticPr fontId="7"/>
  </si>
  <si>
    <t>出資団体数</t>
  </si>
  <si>
    <t>出資金額</t>
    <rPh sb="0" eb="2">
      <t>シュッシ</t>
    </rPh>
    <rPh sb="2" eb="4">
      <t>キンガク</t>
    </rPh>
    <phoneticPr fontId="8"/>
  </si>
  <si>
    <t>総額</t>
  </si>
  <si>
    <t>当該団体</t>
  </si>
  <si>
    <t>その他団体</t>
  </si>
  <si>
    <t>民間</t>
  </si>
  <si>
    <t>国</t>
  </si>
  <si>
    <t>貸借対照表</t>
  </si>
  <si>
    <t>資産</t>
    <rPh sb="0" eb="2">
      <t>シサン</t>
    </rPh>
    <phoneticPr fontId="8"/>
  </si>
  <si>
    <t>流動資産</t>
  </si>
  <si>
    <t>固定資産</t>
  </si>
  <si>
    <t>繰延資産</t>
  </si>
  <si>
    <t>資産合計</t>
  </si>
  <si>
    <t>負債</t>
    <rPh sb="0" eb="2">
      <t>フサイ</t>
    </rPh>
    <phoneticPr fontId="8"/>
  </si>
  <si>
    <t>流動負債</t>
  </si>
  <si>
    <t>固定負債</t>
  </si>
  <si>
    <t>特別法上の引当金等</t>
  </si>
  <si>
    <t>負債合計</t>
  </si>
  <si>
    <t>資本</t>
    <rPh sb="0" eb="2">
      <t>シホン</t>
    </rPh>
    <phoneticPr fontId="8"/>
  </si>
  <si>
    <t>資本金</t>
  </si>
  <si>
    <t>剰余金</t>
  </si>
  <si>
    <t>法定準備金</t>
  </si>
  <si>
    <t>資本合計</t>
  </si>
  <si>
    <t>負債・資本合計</t>
  </si>
  <si>
    <t>損益計算書</t>
    <rPh sb="0" eb="2">
      <t>ソンエキ</t>
    </rPh>
    <rPh sb="2" eb="5">
      <t>ケイサンショ</t>
    </rPh>
    <phoneticPr fontId="7"/>
  </si>
  <si>
    <t>事業・経常損益</t>
    <rPh sb="0" eb="2">
      <t>ジギョウ</t>
    </rPh>
    <rPh sb="3" eb="5">
      <t>ケイジョウ</t>
    </rPh>
    <rPh sb="5" eb="7">
      <t>ソンエキ</t>
    </rPh>
    <phoneticPr fontId="8"/>
  </si>
  <si>
    <t>営業収益</t>
  </si>
  <si>
    <t>営業費用</t>
  </si>
  <si>
    <t>一般管理費</t>
    <rPh sb="0" eb="2">
      <t>イッパン</t>
    </rPh>
    <rPh sb="2" eb="5">
      <t>カンリヒ</t>
    </rPh>
    <phoneticPr fontId="7"/>
  </si>
  <si>
    <t>(c)</t>
    <phoneticPr fontId="7"/>
  </si>
  <si>
    <t xml:space="preserve">営業利益          </t>
  </si>
  <si>
    <t>(d=a-b-c)</t>
    <phoneticPr fontId="7"/>
  </si>
  <si>
    <t>営業外収益</t>
  </si>
  <si>
    <t>(e)</t>
    <phoneticPr fontId="7"/>
  </si>
  <si>
    <t>営業外費用</t>
  </si>
  <si>
    <t>(f)</t>
    <phoneticPr fontId="7"/>
  </si>
  <si>
    <t xml:space="preserve">経常利益      </t>
  </si>
  <si>
    <t>(g=d+e-f)</t>
    <phoneticPr fontId="7"/>
  </si>
  <si>
    <t>特別損失</t>
    <rPh sb="0" eb="2">
      <t>トクベツ</t>
    </rPh>
    <rPh sb="2" eb="4">
      <t>ソンシツ</t>
    </rPh>
    <phoneticPr fontId="8"/>
  </si>
  <si>
    <t>特別利益</t>
  </si>
  <si>
    <t>(h)</t>
    <phoneticPr fontId="7"/>
  </si>
  <si>
    <t>特別損失</t>
  </si>
  <si>
    <t>(i)</t>
    <phoneticPr fontId="7"/>
  </si>
  <si>
    <t>特定準備金計上前利益</t>
    <rPh sb="0" eb="2">
      <t>トクテイ</t>
    </rPh>
    <rPh sb="2" eb="5">
      <t>ジュンビキン</t>
    </rPh>
    <rPh sb="5" eb="7">
      <t>ケイジョウ</t>
    </rPh>
    <rPh sb="7" eb="8">
      <t>マエ</t>
    </rPh>
    <rPh sb="8" eb="10">
      <t>リエキ</t>
    </rPh>
    <phoneticPr fontId="7"/>
  </si>
  <si>
    <t>(j=g+h-i)</t>
    <phoneticPr fontId="7"/>
  </si>
  <si>
    <t>特定準備金取崩</t>
    <rPh sb="0" eb="2">
      <t>トクテイ</t>
    </rPh>
    <rPh sb="2" eb="5">
      <t>ジュンビキン</t>
    </rPh>
    <rPh sb="5" eb="7">
      <t>トリクズシ</t>
    </rPh>
    <phoneticPr fontId="7"/>
  </si>
  <si>
    <t>(k)</t>
    <phoneticPr fontId="7"/>
  </si>
  <si>
    <t>特定準備金繰入</t>
    <rPh sb="0" eb="2">
      <t>トクテイ</t>
    </rPh>
    <rPh sb="2" eb="5">
      <t>ジュンビキン</t>
    </rPh>
    <rPh sb="5" eb="7">
      <t>クリイレ</t>
    </rPh>
    <phoneticPr fontId="7"/>
  </si>
  <si>
    <t>(l)</t>
    <phoneticPr fontId="7"/>
  </si>
  <si>
    <t>法人税等</t>
  </si>
  <si>
    <t>(m)</t>
    <phoneticPr fontId="7"/>
  </si>
  <si>
    <t xml:space="preserve">当期利益  </t>
  </si>
  <si>
    <t>(ｎ=g+h-i-m)</t>
    <phoneticPr fontId="7"/>
  </si>
  <si>
    <t>（注１）住宅供給公社については（n=j+k-l-m）</t>
    <rPh sb="1" eb="2">
      <t>チュウ</t>
    </rPh>
    <rPh sb="4" eb="6">
      <t>ジュウタク</t>
    </rPh>
    <rPh sb="6" eb="8">
      <t>キョウキュウ</t>
    </rPh>
    <rPh sb="8" eb="10">
      <t>コウシャ</t>
    </rPh>
    <phoneticPr fontId="7"/>
  </si>
  <si>
    <t>前期繰越利益</t>
  </si>
  <si>
    <t>(o)</t>
    <phoneticPr fontId="7"/>
  </si>
  <si>
    <t xml:space="preserve">当期未処分利益    </t>
  </si>
  <si>
    <t>(p=n+o)</t>
    <phoneticPr fontId="7"/>
  </si>
  <si>
    <t>（注１）住宅供給公社については14年度から新公社会計基準を適用しているため、一般管理費、特定準備金計上前利益、特定準備金取崩・繰入額を計上している。</t>
    <rPh sb="4" eb="6">
      <t>ジュウタク</t>
    </rPh>
    <rPh sb="6" eb="8">
      <t>キョウキュウ</t>
    </rPh>
    <rPh sb="8" eb="10">
      <t>コウシャ</t>
    </rPh>
    <rPh sb="17" eb="19">
      <t>ネンド</t>
    </rPh>
    <rPh sb="21" eb="22">
      <t>シン</t>
    </rPh>
    <rPh sb="22" eb="24">
      <t>コウシャ</t>
    </rPh>
    <rPh sb="24" eb="26">
      <t>カイケイ</t>
    </rPh>
    <rPh sb="26" eb="28">
      <t>キジュン</t>
    </rPh>
    <rPh sb="29" eb="31">
      <t>テキヨウ</t>
    </rPh>
    <rPh sb="38" eb="40">
      <t>イッパン</t>
    </rPh>
    <rPh sb="40" eb="43">
      <t>カンリヒ</t>
    </rPh>
    <rPh sb="44" eb="46">
      <t>トクテイ</t>
    </rPh>
    <rPh sb="46" eb="49">
      <t>ジュンビキン</t>
    </rPh>
    <rPh sb="49" eb="51">
      <t>ケイジョウ</t>
    </rPh>
    <rPh sb="51" eb="52">
      <t>マエ</t>
    </rPh>
    <rPh sb="52" eb="54">
      <t>リエキ</t>
    </rPh>
    <rPh sb="55" eb="57">
      <t>トクテイ</t>
    </rPh>
    <rPh sb="57" eb="60">
      <t>ジュンビキン</t>
    </rPh>
    <rPh sb="60" eb="62">
      <t>トリクズシ</t>
    </rPh>
    <rPh sb="63" eb="65">
      <t>クリイレ</t>
    </rPh>
    <rPh sb="65" eb="66">
      <t>ガク</t>
    </rPh>
    <rPh sb="67" eb="69">
      <t>ケイジョウ</t>
    </rPh>
    <phoneticPr fontId="7"/>
  </si>
  <si>
    <t>（注２）原則として表示単位未満を四捨五入して端数調整していないため、合計等と一致しない場合がある。</t>
    <phoneticPr fontId="7"/>
  </si>
  <si>
    <t>元年度</t>
    <rPh sb="0" eb="1">
      <t>ガン</t>
    </rPh>
    <rPh sb="1" eb="3">
      <t>ネンド</t>
    </rPh>
    <phoneticPr fontId="7"/>
  </si>
  <si>
    <t>２年度</t>
    <rPh sb="1" eb="3">
      <t>ネンド</t>
    </rPh>
    <phoneticPr fontId="7"/>
  </si>
  <si>
    <t>予算額</t>
    <phoneticPr fontId="7"/>
  </si>
  <si>
    <t>決算額</t>
    <phoneticPr fontId="15"/>
  </si>
  <si>
    <t>３年度</t>
    <rPh sb="1" eb="3">
      <t>ネンド</t>
    </rPh>
    <phoneticPr fontId="7"/>
  </si>
  <si>
    <t>令和６年度</t>
    <rPh sb="3" eb="5">
      <t>ネンド</t>
    </rPh>
    <phoneticPr fontId="7"/>
  </si>
  <si>
    <t>４年度</t>
    <rPh sb="1" eb="3">
      <t>ネンド</t>
    </rPh>
    <phoneticPr fontId="7"/>
  </si>
  <si>
    <t>（1）令和７年度普通会計予算の状況</t>
    <rPh sb="8" eb="10">
      <t>フツウ</t>
    </rPh>
    <rPh sb="10" eb="12">
      <t>カイケイ</t>
    </rPh>
    <rPh sb="12" eb="14">
      <t>ヨサン</t>
    </rPh>
    <phoneticPr fontId="7"/>
  </si>
  <si>
    <t>令和７年度</t>
    <rPh sb="3" eb="5">
      <t>ネンド</t>
    </rPh>
    <phoneticPr fontId="7"/>
  </si>
  <si>
    <t>(令和７年度予算ﾍﾞｰｽ）</t>
    <rPh sb="6" eb="8">
      <t>ヨサン</t>
    </rPh>
    <phoneticPr fontId="7"/>
  </si>
  <si>
    <t>令和７年度</t>
    <phoneticPr fontId="7"/>
  </si>
  <si>
    <t>令和５年度</t>
    <rPh sb="3" eb="5">
      <t>ネンド</t>
    </rPh>
    <phoneticPr fontId="15"/>
  </si>
  <si>
    <t>令和４年度</t>
    <phoneticPr fontId="15"/>
  </si>
  <si>
    <t>５年度</t>
    <rPh sb="1" eb="3">
      <t>ネンド</t>
    </rPh>
    <phoneticPr fontId="7"/>
  </si>
  <si>
    <t>(令和５年度決算ﾍﾞｰｽ）</t>
    <rPh sb="4" eb="6">
      <t>ネンド</t>
    </rPh>
    <phoneticPr fontId="15"/>
  </si>
  <si>
    <t>(令和５年度決算額）</t>
    <rPh sb="4" eb="6">
      <t>ネンド</t>
    </rPh>
    <phoneticPr fontId="15"/>
  </si>
  <si>
    <t>（1）令和５年度普通会計決算の状況</t>
    <phoneticPr fontId="7"/>
  </si>
  <si>
    <r>
      <t>（注1）令和元年度は平成27年度国勢調査、令和</t>
    </r>
    <r>
      <rPr>
        <sz val="11"/>
        <rFont val="Meiryo UI"/>
        <family val="1"/>
        <charset val="128"/>
      </rPr>
      <t>2年度～令和5年度は令和2年度国勢調査</t>
    </r>
    <r>
      <rPr>
        <sz val="11"/>
        <rFont val="明朝"/>
        <family val="1"/>
        <charset val="128"/>
      </rPr>
      <t>を基に計上している。</t>
    </r>
    <rPh sb="4" eb="6">
      <t>レイワ</t>
    </rPh>
    <rPh sb="6" eb="8">
      <t>ガンネン</t>
    </rPh>
    <rPh sb="8" eb="9">
      <t>ド</t>
    </rPh>
    <rPh sb="9" eb="11">
      <t>ヘイネンド</t>
    </rPh>
    <rPh sb="10" eb="12">
      <t>ヘイセイ</t>
    </rPh>
    <rPh sb="14" eb="16">
      <t>ネンド</t>
    </rPh>
    <rPh sb="16" eb="18">
      <t>コクセイ</t>
    </rPh>
    <rPh sb="18" eb="20">
      <t>チョウサ</t>
    </rPh>
    <rPh sb="21" eb="23">
      <t>レイワ</t>
    </rPh>
    <rPh sb="24" eb="26">
      <t>ネンド</t>
    </rPh>
    <rPh sb="27" eb="29">
      <t>レイワ</t>
    </rPh>
    <rPh sb="30" eb="32">
      <t>ネンド</t>
    </rPh>
    <rPh sb="33" eb="35">
      <t>レイワ</t>
    </rPh>
    <rPh sb="36" eb="38">
      <t>ネンド</t>
    </rPh>
    <rPh sb="38" eb="42">
      <t>コクセイチョウサ</t>
    </rPh>
    <rPh sb="43" eb="44">
      <t>モト</t>
    </rPh>
    <rPh sb="45" eb="47">
      <t>ケイジョウ</t>
    </rPh>
    <phoneticPr fontId="9"/>
  </si>
  <si>
    <t>水道事業</t>
    <rPh sb="0" eb="4">
      <t>スイドウジギョウ</t>
    </rPh>
    <phoneticPr fontId="7"/>
  </si>
  <si>
    <t>工業用水道事業</t>
    <rPh sb="0" eb="3">
      <t>コウギョウヨウ</t>
    </rPh>
    <rPh sb="3" eb="7">
      <t>スイドウジギョウ</t>
    </rPh>
    <phoneticPr fontId="7"/>
  </si>
  <si>
    <t>下水道事業</t>
    <rPh sb="0" eb="5">
      <t>ゲスイドウジギョウ</t>
    </rPh>
    <phoneticPr fontId="7"/>
  </si>
  <si>
    <t>自動車運送事業</t>
    <rPh sb="0" eb="5">
      <t>ジドウシャウンソウ</t>
    </rPh>
    <rPh sb="5" eb="7">
      <t>ジギョウ</t>
    </rPh>
    <phoneticPr fontId="7"/>
  </si>
  <si>
    <t>都市高速鉄道事業</t>
    <rPh sb="0" eb="4">
      <t>トシコウソク</t>
    </rPh>
    <rPh sb="4" eb="8">
      <t>テツドウジギョウ</t>
    </rPh>
    <phoneticPr fontId="7"/>
  </si>
  <si>
    <t>市場事業</t>
    <rPh sb="0" eb="4">
      <t>シジョウジギョウ</t>
    </rPh>
    <phoneticPr fontId="7"/>
  </si>
  <si>
    <t>と畜場事業</t>
    <rPh sb="1" eb="3">
      <t>チクジョウ</t>
    </rPh>
    <rPh sb="3" eb="5">
      <t>ジギョウ</t>
    </rPh>
    <phoneticPr fontId="7"/>
  </si>
  <si>
    <t>宅地造成事業（市街地再開発事業）</t>
    <rPh sb="0" eb="2">
      <t>タクチ</t>
    </rPh>
    <rPh sb="2" eb="4">
      <t>ゾウセイ</t>
    </rPh>
    <rPh sb="4" eb="6">
      <t>ジギョウ</t>
    </rPh>
    <rPh sb="7" eb="15">
      <t>シガイチサイカイハツジギョウ</t>
    </rPh>
    <phoneticPr fontId="7"/>
  </si>
  <si>
    <t>駐車場整備事業</t>
    <rPh sb="0" eb="3">
      <t>チュウシャジョウ</t>
    </rPh>
    <rPh sb="3" eb="5">
      <t>セイビ</t>
    </rPh>
    <rPh sb="5" eb="7">
      <t>ジギョウ</t>
    </rPh>
    <phoneticPr fontId="7"/>
  </si>
  <si>
    <t>観光施設事業（名古屋城天守閣事業）</t>
    <rPh sb="0" eb="4">
      <t>カンコウシセツ</t>
    </rPh>
    <rPh sb="4" eb="6">
      <t>ジギョウ</t>
    </rPh>
    <rPh sb="7" eb="11">
      <t>ナゴヤジョウ</t>
    </rPh>
    <rPh sb="11" eb="14">
      <t>テンシュカク</t>
    </rPh>
    <rPh sb="14" eb="16">
      <t>ジギョウ</t>
    </rPh>
    <phoneticPr fontId="7"/>
  </si>
  <si>
    <t>水道事業</t>
    <rPh sb="0" eb="2">
      <t>スイドウ</t>
    </rPh>
    <rPh sb="2" eb="4">
      <t>ジギョウ</t>
    </rPh>
    <phoneticPr fontId="7"/>
  </si>
  <si>
    <t>工業用水道事業</t>
    <rPh sb="0" eb="7">
      <t>コウギョウヨウスイドウジギョウ</t>
    </rPh>
    <phoneticPr fontId="7"/>
  </si>
  <si>
    <t>病院事業</t>
    <rPh sb="0" eb="4">
      <t>ビョウインジギョウ</t>
    </rPh>
    <phoneticPr fontId="7"/>
  </si>
  <si>
    <t>自動車運送事業</t>
    <rPh sb="0" eb="7">
      <t>ジドウシャウンソウジギョウ</t>
    </rPh>
    <phoneticPr fontId="7"/>
  </si>
  <si>
    <t>都市高速鉄道事業</t>
    <rPh sb="0" eb="4">
      <t>トシコウソク</t>
    </rPh>
    <rPh sb="4" eb="8">
      <t>テツドウジギョウ</t>
    </rPh>
    <phoneticPr fontId="7"/>
  </si>
  <si>
    <t>市場事業</t>
    <rPh sb="0" eb="4">
      <t>シジョウジギョウ</t>
    </rPh>
    <phoneticPr fontId="7"/>
  </si>
  <si>
    <t>と畜場事業　</t>
    <rPh sb="1" eb="5">
      <t>チクジョウジギョウ</t>
    </rPh>
    <phoneticPr fontId="7"/>
  </si>
  <si>
    <t>宅地造成事業（市街地再開発事業）</t>
    <rPh sb="0" eb="6">
      <t>タクチゾウセイジギョウ</t>
    </rPh>
    <rPh sb="7" eb="13">
      <t>シガイチサイカイハツ</t>
    </rPh>
    <rPh sb="13" eb="15">
      <t>ジギョウ</t>
    </rPh>
    <phoneticPr fontId="7"/>
  </si>
  <si>
    <t>駐車場整備事業</t>
    <rPh sb="0" eb="7">
      <t>チュウシャジョウセイビジギョウ</t>
    </rPh>
    <phoneticPr fontId="7"/>
  </si>
  <si>
    <t>観光施設事業（名古屋城天守閣事業）</t>
    <rPh sb="0" eb="6">
      <t>カンコウシセツジギョウ</t>
    </rPh>
    <rPh sb="7" eb="16">
      <t>ナゴヤジョウテンシュカクジギョウ</t>
    </rPh>
    <phoneticPr fontId="7"/>
  </si>
  <si>
    <t>(令和５年度決算ﾍﾞｰｽ）</t>
  </si>
  <si>
    <t>下水道事業</t>
    <rPh sb="0" eb="1">
      <t>シタ</t>
    </rPh>
    <rPh sb="1" eb="3">
      <t>スイドウ</t>
    </rPh>
    <rPh sb="3" eb="5">
      <t>ジギョウ</t>
    </rPh>
    <phoneticPr fontId="7"/>
  </si>
  <si>
    <t>令和５年度</t>
  </si>
  <si>
    <t>令和４年度</t>
  </si>
  <si>
    <r>
      <t>名古屋市土地開発公社</t>
    </r>
    <r>
      <rPr>
        <sz val="11"/>
        <rFont val="游ゴシック"/>
        <family val="1"/>
        <charset val="128"/>
      </rPr>
      <t>(令和4年12月31日解散時点）</t>
    </r>
    <rPh sb="0" eb="6">
      <t>ナゴヤシトチ</t>
    </rPh>
    <rPh sb="6" eb="10">
      <t>カイハツコウシャ</t>
    </rPh>
    <rPh sb="11" eb="13">
      <t>レイワ</t>
    </rPh>
    <rPh sb="14" eb="15">
      <t>ネン</t>
    </rPh>
    <rPh sb="17" eb="18">
      <t>ガツ</t>
    </rPh>
    <rPh sb="20" eb="21">
      <t>ニチ</t>
    </rPh>
    <rPh sb="21" eb="23">
      <t>カイサン</t>
    </rPh>
    <rPh sb="23" eb="25">
      <t>ジテン</t>
    </rPh>
    <phoneticPr fontId="7"/>
  </si>
  <si>
    <t>名古屋市住宅供給公社</t>
    <rPh sb="0" eb="4">
      <t>ナゴヤシ</t>
    </rPh>
    <rPh sb="4" eb="10">
      <t>ジュウタクキョウキュウコウシャ</t>
    </rPh>
    <phoneticPr fontId="7"/>
  </si>
  <si>
    <t>名古屋高速道路公社</t>
    <rPh sb="0" eb="3">
      <t>ナゴヤ</t>
    </rPh>
    <rPh sb="3" eb="5">
      <t>コウソク</t>
    </rPh>
    <rPh sb="5" eb="9">
      <t>ドウロコウシャ</t>
    </rPh>
    <phoneticPr fontId="7"/>
  </si>
  <si>
    <t>若宮大通駐車場㈱</t>
    <rPh sb="0" eb="4">
      <t>ワカミヤオオドオリ</t>
    </rPh>
    <rPh sb="4" eb="7">
      <t>チュウシャジョウ</t>
    </rPh>
    <phoneticPr fontId="7"/>
  </si>
  <si>
    <t>名古屋ガイドウェイバス㈱</t>
    <rPh sb="0" eb="3">
      <t>ナゴヤ</t>
    </rPh>
    <phoneticPr fontId="7"/>
  </si>
  <si>
    <t>栄公園振興㈱</t>
    <rPh sb="0" eb="1">
      <t>サカエ</t>
    </rPh>
    <rPh sb="1" eb="3">
      <t>コウエン</t>
    </rPh>
    <rPh sb="3" eb="5">
      <t>シンコウ</t>
    </rPh>
    <phoneticPr fontId="7"/>
  </si>
  <si>
    <t>名古屋臨海高速鉄道㈱</t>
    <rPh sb="0" eb="3">
      <t>ナゴヤ</t>
    </rPh>
    <rPh sb="3" eb="5">
      <t>リンカイ</t>
    </rPh>
    <rPh sb="5" eb="7">
      <t>コウソク</t>
    </rPh>
    <rPh sb="7" eb="9">
      <t>テツドウ</t>
    </rPh>
    <phoneticPr fontId="7"/>
  </si>
  <si>
    <t>名古屋上下水道総合サービス㈱</t>
    <rPh sb="0" eb="3">
      <t>ナゴヤ</t>
    </rPh>
    <rPh sb="3" eb="7">
      <t>ジョウゲスイドウ</t>
    </rPh>
    <rPh sb="7" eb="9">
      <t>ソウゴウ</t>
    </rPh>
    <phoneticPr fontId="7"/>
  </si>
  <si>
    <t>㈱名古屋交通開発機構</t>
    <rPh sb="1" eb="4">
      <t>ナゴヤ</t>
    </rPh>
    <rPh sb="4" eb="6">
      <t>コウツウ</t>
    </rPh>
    <rPh sb="6" eb="8">
      <t>カイハツ</t>
    </rPh>
    <rPh sb="8" eb="10">
      <t>キコウ</t>
    </rPh>
    <phoneticPr fontId="7"/>
  </si>
  <si>
    <t>名古屋市</t>
    <rPh sb="0" eb="4">
      <t>ナゴヤシ</t>
    </rPh>
    <phoneticPr fontId="15"/>
  </si>
  <si>
    <t>名古屋市</t>
    <rPh sb="0" eb="4">
      <t>ナゴヤシ</t>
    </rPh>
    <phoneticPr fontId="7"/>
  </si>
  <si>
    <t>名古屋市</t>
    <rPh sb="0" eb="4">
      <t>ナゴヤシ</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</si>
</sst>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quot;△ &quot;#,##0"/>
    <numFmt numFmtId="177" formatCode="_ * #,##0_ ;_ * &quot;▲ &quot;#,##0_ ;_ * &quot;－&quot;_ ;_ @_ "/>
    <numFmt numFmtId="178" formatCode="_ * #,##0.0_ ;_ * &quot;▲ &quot;#,##0.0_ ;_ * &quot;－&quot;_ ;_ @_ "/>
    <numFmt numFmtId="179" formatCode="#,##0;[Red]&quot;△&quot;#,##0"/>
    <numFmt numFmtId="180" formatCode="_ * #,##0.00_ ;_ * &quot;▲ &quot;#,##0.00_ ;_ * &quot;－&quot;_ ;_ @_ "/>
    <numFmt numFmtId="181" formatCode="_ * #,##0.000_ ;_ * &quot;▲ &quot;#,##0.000_ ;_ * &quot;－&quot;_ ;_ @_ "/>
    <numFmt numFmtId="182" formatCode="_ * #,##0_ ;_ * &quot;▲ &quot;#,##0_ ;_ * &quot;0&quot;_ ;_ @_ "/>
  </numFmts>
  <fonts count="22">
    <font>
      <sz val="11"/>
      <name val="明朝"/>
      <family val="1"/>
      <charset val="128"/>
    </font>
    <font>
      <b/>
      <sz val="11"/>
      <name val="明朝"/>
      <family val="1"/>
      <charset val="128"/>
    </font>
    <font>
      <sz val="11"/>
      <name val="明朝"/>
      <family val="1"/>
      <charset val="128"/>
    </font>
    <font>
      <b/>
      <sz val="12"/>
      <name val="明朝"/>
      <family val="1"/>
      <charset val="128"/>
    </font>
    <font>
      <u/>
      <sz val="11"/>
      <name val="明朝"/>
      <family val="1"/>
      <charset val="128"/>
    </font>
    <font>
      <sz val="11"/>
      <name val="ＭＳ ゴシック"/>
      <family val="3"/>
      <charset val="128"/>
    </font>
    <font>
      <b/>
      <sz val="12"/>
      <name val="ＭＳ ゴシック"/>
      <family val="3"/>
      <charset val="128"/>
    </font>
    <font>
      <sz val="6"/>
      <name val="明朝"/>
      <family val="3"/>
      <charset val="128"/>
    </font>
    <font>
      <sz val="6"/>
      <name val="ＭＳ Ｐ明朝"/>
      <family val="1"/>
      <charset val="128"/>
    </font>
    <font>
      <sz val="11"/>
      <name val="ＭＳ 明朝"/>
      <family val="1"/>
      <charset val="128"/>
    </font>
    <font>
      <sz val="11"/>
      <name val="ｺﾞｼｯｸ"/>
      <family val="3"/>
      <charset val="128"/>
    </font>
    <font>
      <sz val="14"/>
      <name val="ＭＳ 明朝"/>
      <family val="1"/>
      <charset val="128"/>
    </font>
    <font>
      <sz val="11"/>
      <name val="ＭＳ Ｐゴシック"/>
      <family val="3"/>
      <charset val="128"/>
    </font>
    <font>
      <sz val="10"/>
      <name val="明朝"/>
      <family val="1"/>
      <charset val="128"/>
    </font>
    <font>
      <sz val="9"/>
      <name val="明朝"/>
      <family val="1"/>
      <charset val="128"/>
    </font>
    <font>
      <sz val="6"/>
      <name val="明朝"/>
      <family val="3"/>
      <charset val="128"/>
    </font>
    <font>
      <sz val="8"/>
      <name val="明朝"/>
      <family val="1"/>
      <charset val="128"/>
    </font>
    <font>
      <sz val="11"/>
      <name val="Meiryo UI"/>
      <family val="1"/>
      <charset val="128"/>
    </font>
    <font>
      <b/>
      <sz val="9"/>
      <color indexed="81"/>
      <name val="MS P ゴシック"/>
      <family val="3"/>
      <charset val="128"/>
    </font>
    <font>
      <sz val="9"/>
      <color indexed="81"/>
      <name val="MS P ゴシック"/>
      <family val="3"/>
      <charset val="128"/>
    </font>
    <font>
      <sz val="6"/>
      <name val="明朝"/>
      <family val="1"/>
      <charset val="128"/>
    </font>
    <font>
      <sz val="11"/>
      <name val="游ゴシック"/>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xf numFmtId="0" fontId="2" fillId="0" borderId="0"/>
    <xf numFmtId="0" fontId="12" fillId="0" borderId="0"/>
  </cellStyleXfs>
  <cellXfs count="131">
    <xf numFmtId="0" fontId="0" fillId="0" borderId="0" xfId="0"/>
    <xf numFmtId="41" fontId="0" fillId="0" borderId="0" xfId="0" applyNumberFormat="1" applyAlignment="1">
      <alignment vertical="center"/>
    </xf>
    <xf numFmtId="41" fontId="4" fillId="0" borderId="0" xfId="0" applyNumberFormat="1" applyFont="1" applyAlignment="1">
      <alignment vertical="center"/>
    </xf>
    <xf numFmtId="41" fontId="3" fillId="0" borderId="0" xfId="0" applyNumberFormat="1" applyFont="1" applyAlignment="1">
      <alignment vertical="center"/>
    </xf>
    <xf numFmtId="41" fontId="0" fillId="0" borderId="2" xfId="0" applyNumberFormat="1" applyBorder="1" applyAlignment="1">
      <alignment vertical="center"/>
    </xf>
    <xf numFmtId="41" fontId="0" fillId="0" borderId="3" xfId="0" applyNumberFormat="1" applyBorder="1" applyAlignment="1">
      <alignment vertical="center"/>
    </xf>
    <xf numFmtId="41" fontId="0" fillId="0" borderId="4" xfId="0" applyNumberFormat="1" applyBorder="1" applyAlignment="1">
      <alignment vertical="center"/>
    </xf>
    <xf numFmtId="41" fontId="0" fillId="0" borderId="5" xfId="0" applyNumberFormat="1" applyBorder="1" applyAlignment="1">
      <alignment vertical="center"/>
    </xf>
    <xf numFmtId="41" fontId="3" fillId="0" borderId="1" xfId="0" applyNumberFormat="1" applyFont="1" applyBorder="1" applyAlignment="1">
      <alignment vertical="center"/>
    </xf>
    <xf numFmtId="41" fontId="5" fillId="0" borderId="0" xfId="0" applyNumberFormat="1" applyFont="1" applyAlignment="1">
      <alignment vertical="center"/>
    </xf>
    <xf numFmtId="41" fontId="6" fillId="0" borderId="0" xfId="0" applyNumberFormat="1" applyFont="1" applyAlignment="1">
      <alignment vertical="center"/>
    </xf>
    <xf numFmtId="41" fontId="2" fillId="0" borderId="0" xfId="0" applyNumberFormat="1" applyFont="1" applyAlignment="1">
      <alignment vertical="center"/>
    </xf>
    <xf numFmtId="41" fontId="0" fillId="0" borderId="4" xfId="0" applyNumberFormat="1" applyBorder="1" applyAlignment="1">
      <alignment horizontal="left" vertical="center"/>
    </xf>
    <xf numFmtId="0" fontId="3" fillId="0" borderId="4" xfId="0" applyFont="1" applyBorder="1" applyAlignment="1">
      <alignment horizontal="distributed" vertical="center"/>
    </xf>
    <xf numFmtId="41" fontId="1" fillId="0" borderId="0" xfId="0" applyNumberFormat="1" applyFont="1" applyAlignment="1">
      <alignment horizontal="distributed" vertical="center"/>
    </xf>
    <xf numFmtId="41" fontId="6" fillId="0" borderId="0" xfId="0" applyNumberFormat="1" applyFont="1" applyAlignment="1">
      <alignment horizontal="left" vertical="center"/>
    </xf>
    <xf numFmtId="41" fontId="0" fillId="0" borderId="0" xfId="0" quotePrefix="1" applyNumberFormat="1" applyAlignment="1">
      <alignment horizontal="right" vertical="center"/>
    </xf>
    <xf numFmtId="0" fontId="3" fillId="0" borderId="4" xfId="0" applyFont="1" applyBorder="1" applyAlignment="1">
      <alignment vertical="center"/>
    </xf>
    <xf numFmtId="176" fontId="0" fillId="0" borderId="0" xfId="0" applyNumberFormat="1" applyAlignment="1">
      <alignment vertical="center"/>
    </xf>
    <xf numFmtId="176" fontId="0" fillId="0" borderId="0" xfId="0" quotePrefix="1" applyNumberFormat="1" applyAlignment="1">
      <alignment horizontal="right" vertical="center"/>
    </xf>
    <xf numFmtId="0" fontId="3" fillId="0" borderId="4" xfId="0" applyFont="1" applyBorder="1" applyAlignment="1">
      <alignment horizontal="distributed" vertical="center" justifyLastLine="1"/>
    </xf>
    <xf numFmtId="0" fontId="1" fillId="0" borderId="4" xfId="0" applyFont="1" applyBorder="1" applyAlignment="1">
      <alignment horizontal="distributed" vertical="center" justifyLastLine="1"/>
    </xf>
    <xf numFmtId="177" fontId="2" fillId="0" borderId="0" xfId="1" applyNumberFormat="1" applyBorder="1" applyAlignment="1">
      <alignment vertical="center"/>
    </xf>
    <xf numFmtId="176" fontId="2" fillId="0" borderId="0" xfId="0" applyNumberFormat="1" applyFont="1" applyAlignment="1">
      <alignment horizontal="center" vertical="center"/>
    </xf>
    <xf numFmtId="177" fontId="2" fillId="0" borderId="0" xfId="1" quotePrefix="1" applyNumberFormat="1" applyFont="1" applyBorder="1" applyAlignment="1">
      <alignment horizontal="right" vertical="center"/>
    </xf>
    <xf numFmtId="176" fontId="2" fillId="0" borderId="0" xfId="0" applyNumberFormat="1" applyFont="1" applyAlignment="1">
      <alignment vertical="center"/>
    </xf>
    <xf numFmtId="41" fontId="13" fillId="0" borderId="0" xfId="0" applyNumberFormat="1" applyFont="1" applyAlignment="1">
      <alignment vertical="center"/>
    </xf>
    <xf numFmtId="41" fontId="13" fillId="0" borderId="0" xfId="0" applyNumberFormat="1" applyFont="1" applyAlignment="1">
      <alignment horizontal="left" vertical="center"/>
    </xf>
    <xf numFmtId="41" fontId="0" fillId="0" borderId="8" xfId="0" applyNumberFormat="1" applyBorder="1" applyAlignment="1">
      <alignment horizontal="center" vertical="center"/>
    </xf>
    <xf numFmtId="41" fontId="0" fillId="0" borderId="9" xfId="0" applyNumberFormat="1" applyBorder="1" applyAlignment="1">
      <alignment horizontal="center" vertical="center"/>
    </xf>
    <xf numFmtId="41" fontId="0" fillId="0" borderId="8" xfId="0" applyNumberFormat="1" applyBorder="1" applyAlignment="1">
      <alignment vertical="center"/>
    </xf>
    <xf numFmtId="0" fontId="0" fillId="0" borderId="0" xfId="0" applyAlignment="1">
      <alignment vertical="center"/>
    </xf>
    <xf numFmtId="41" fontId="0" fillId="0" borderId="8" xfId="0" applyNumberFormat="1" applyBorder="1" applyAlignment="1">
      <alignment horizontal="center" vertical="center" shrinkToFit="1"/>
    </xf>
    <xf numFmtId="41" fontId="0" fillId="0" borderId="0" xfId="0" applyNumberFormat="1" applyAlignment="1">
      <alignment horizontal="center" vertical="center"/>
    </xf>
    <xf numFmtId="0" fontId="0" fillId="0" borderId="0" xfId="0" applyAlignment="1">
      <alignment horizontal="center" vertical="center"/>
    </xf>
    <xf numFmtId="0" fontId="2" fillId="0" borderId="0" xfId="0" applyFont="1" applyAlignment="1">
      <alignment horizontal="centerContinuous" vertical="center" wrapText="1"/>
    </xf>
    <xf numFmtId="178" fontId="0" fillId="0" borderId="0" xfId="1" applyNumberFormat="1" applyFont="1" applyBorder="1" applyAlignment="1">
      <alignment vertical="center"/>
    </xf>
    <xf numFmtId="0" fontId="3" fillId="0" borderId="4" xfId="0" applyFont="1" applyBorder="1" applyAlignment="1">
      <alignment horizontal="centerContinuous" vertical="center"/>
    </xf>
    <xf numFmtId="41" fontId="3" fillId="0" borderId="0" xfId="0" applyNumberFormat="1" applyFont="1" applyAlignment="1">
      <alignment horizontal="distributed" vertical="center"/>
    </xf>
    <xf numFmtId="41" fontId="0" fillId="0" borderId="0" xfId="0" applyNumberFormat="1" applyAlignment="1">
      <alignment horizontal="right" vertical="center"/>
    </xf>
    <xf numFmtId="178" fontId="0" fillId="0" borderId="0" xfId="0" applyNumberFormat="1" applyAlignment="1">
      <alignment vertical="center"/>
    </xf>
    <xf numFmtId="178" fontId="2" fillId="0" borderId="0" xfId="1" applyNumberFormat="1" applyFill="1" applyBorder="1" applyAlignment="1">
      <alignment vertical="center"/>
    </xf>
    <xf numFmtId="41" fontId="2" fillId="0" borderId="0" xfId="0" applyNumberFormat="1" applyFont="1" applyAlignment="1">
      <alignment horizontal="left"/>
    </xf>
    <xf numFmtId="41" fontId="3" fillId="0" borderId="4" xfId="0" applyNumberFormat="1" applyFont="1" applyBorder="1" applyAlignment="1">
      <alignment horizontal="distributed" vertical="center" justifyLastLine="1"/>
    </xf>
    <xf numFmtId="0" fontId="3" fillId="0" borderId="0" xfId="0" applyFont="1" applyAlignment="1">
      <alignment horizontal="distributed" vertical="center"/>
    </xf>
    <xf numFmtId="41" fontId="5" fillId="0" borderId="4" xfId="0" applyNumberFormat="1" applyFont="1" applyBorder="1" applyAlignment="1">
      <alignment horizontal="left" vertical="center"/>
    </xf>
    <xf numFmtId="41" fontId="0" fillId="0" borderId="1" xfId="0" applyNumberFormat="1" applyBorder="1" applyAlignment="1">
      <alignment horizontal="centerContinuous" vertical="center"/>
    </xf>
    <xf numFmtId="41" fontId="0" fillId="0" borderId="2" xfId="0" applyNumberFormat="1" applyBorder="1" applyAlignment="1">
      <alignment horizontal="centerContinuous" vertical="center"/>
    </xf>
    <xf numFmtId="41" fontId="0" fillId="0" borderId="3" xfId="0" applyNumberFormat="1" applyBorder="1" applyAlignment="1">
      <alignment horizontal="centerContinuous" vertical="center"/>
    </xf>
    <xf numFmtId="41" fontId="0" fillId="0" borderId="4" xfId="0" applyNumberFormat="1" applyBorder="1" applyAlignment="1">
      <alignment horizontal="centerContinuous" vertical="center"/>
    </xf>
    <xf numFmtId="41" fontId="2" fillId="0" borderId="0" xfId="0" applyNumberFormat="1" applyFont="1" applyAlignment="1">
      <alignment horizontal="left" vertical="center"/>
    </xf>
    <xf numFmtId="41" fontId="0" fillId="0" borderId="11" xfId="0" applyNumberFormat="1" applyBorder="1" applyAlignment="1">
      <alignment horizontal="center" vertical="center"/>
    </xf>
    <xf numFmtId="0" fontId="0" fillId="0" borderId="8" xfId="0" applyBorder="1" applyAlignment="1">
      <alignment horizontal="centerContinuous" vertical="center"/>
    </xf>
    <xf numFmtId="0" fontId="2" fillId="0" borderId="8" xfId="0" applyFont="1" applyBorder="1" applyAlignment="1">
      <alignment horizontal="centerContinuous" vertical="center" wrapText="1"/>
    </xf>
    <xf numFmtId="0" fontId="0" fillId="0" borderId="8" xfId="0" applyBorder="1" applyAlignment="1">
      <alignment horizontal="center" vertical="center"/>
    </xf>
    <xf numFmtId="0" fontId="0" fillId="0" borderId="8" xfId="0" applyBorder="1" applyAlignment="1">
      <alignment vertical="center"/>
    </xf>
    <xf numFmtId="41" fontId="0" fillId="0" borderId="8" xfId="0" applyNumberFormat="1" applyBorder="1" applyAlignment="1">
      <alignment horizontal="left" vertical="center"/>
    </xf>
    <xf numFmtId="177" fontId="0" fillId="0" borderId="8" xfId="1" applyNumberFormat="1" applyFont="1" applyBorder="1" applyAlignment="1">
      <alignment vertical="center"/>
    </xf>
    <xf numFmtId="178" fontId="0" fillId="0" borderId="8" xfId="1" applyNumberFormat="1" applyFont="1" applyBorder="1" applyAlignment="1">
      <alignment vertical="center"/>
    </xf>
    <xf numFmtId="41" fontId="14" fillId="0" borderId="8" xfId="0" applyNumberFormat="1" applyFont="1" applyBorder="1" applyAlignment="1">
      <alignment vertical="center"/>
    </xf>
    <xf numFmtId="41" fontId="0" fillId="0" borderId="7" xfId="0" applyNumberFormat="1" applyBorder="1" applyAlignment="1">
      <alignment vertical="center"/>
    </xf>
    <xf numFmtId="41" fontId="0" fillId="0" borderId="6" xfId="0" applyNumberFormat="1" applyBorder="1" applyAlignment="1">
      <alignment vertical="center"/>
    </xf>
    <xf numFmtId="41" fontId="0" fillId="0" borderId="10" xfId="0" applyNumberFormat="1" applyBorder="1" applyAlignment="1">
      <alignment horizontal="left" vertical="center"/>
    </xf>
    <xf numFmtId="41" fontId="0" fillId="0" borderId="9" xfId="0" applyNumberFormat="1" applyBorder="1" applyAlignment="1">
      <alignment vertical="center"/>
    </xf>
    <xf numFmtId="41" fontId="0" fillId="0" borderId="11" xfId="0" applyNumberFormat="1" applyBorder="1" applyAlignment="1">
      <alignment vertical="center"/>
    </xf>
    <xf numFmtId="41" fontId="0" fillId="0" borderId="10" xfId="0" applyNumberFormat="1" applyBorder="1" applyAlignment="1">
      <alignment vertical="center"/>
    </xf>
    <xf numFmtId="41" fontId="0" fillId="0" borderId="8" xfId="0" applyNumberFormat="1" applyBorder="1" applyAlignment="1">
      <alignment horizontal="right" vertical="center"/>
    </xf>
    <xf numFmtId="177" fontId="2" fillId="0" borderId="8" xfId="1" applyNumberFormat="1" applyBorder="1" applyAlignment="1">
      <alignment vertical="center"/>
    </xf>
    <xf numFmtId="177" fontId="0" fillId="0" borderId="8" xfId="0" quotePrefix="1" applyNumberFormat="1" applyBorder="1" applyAlignment="1">
      <alignment horizontal="right" vertical="center"/>
    </xf>
    <xf numFmtId="177" fontId="2" fillId="0" borderId="8" xfId="1" quotePrefix="1" applyNumberFormat="1" applyFont="1" applyBorder="1" applyAlignment="1">
      <alignment horizontal="right" vertical="center"/>
    </xf>
    <xf numFmtId="0" fontId="2" fillId="0" borderId="8" xfId="0" applyFont="1" applyBorder="1" applyAlignment="1">
      <alignment horizontal="center" vertical="center" wrapText="1"/>
    </xf>
    <xf numFmtId="41" fontId="0" fillId="0" borderId="8" xfId="0" applyNumberFormat="1" applyBorder="1" applyAlignment="1">
      <alignment horizontal="centerContinuous" vertical="center"/>
    </xf>
    <xf numFmtId="177" fontId="0" fillId="0" borderId="8" xfId="0" applyNumberFormat="1" applyBorder="1" applyAlignment="1">
      <alignment vertical="center"/>
    </xf>
    <xf numFmtId="177" fontId="2" fillId="0" borderId="8" xfId="1" applyNumberFormat="1" applyFill="1" applyBorder="1" applyAlignment="1">
      <alignment horizontal="right" vertical="center"/>
    </xf>
    <xf numFmtId="177" fontId="2" fillId="0" borderId="8" xfId="1" applyNumberFormat="1" applyBorder="1" applyAlignment="1">
      <alignment horizontal="right" vertical="center"/>
    </xf>
    <xf numFmtId="180" fontId="0" fillId="0" borderId="8" xfId="0" applyNumberFormat="1" applyBorder="1" applyAlignment="1">
      <alignment vertical="center"/>
    </xf>
    <xf numFmtId="41" fontId="2" fillId="0" borderId="8" xfId="0" applyNumberFormat="1" applyFont="1" applyBorder="1" applyAlignment="1">
      <alignment horizontal="left" vertical="center"/>
    </xf>
    <xf numFmtId="0" fontId="14" fillId="0" borderId="8" xfId="0" applyFont="1" applyBorder="1" applyAlignment="1">
      <alignment horizontal="left" vertical="center"/>
    </xf>
    <xf numFmtId="181" fontId="0" fillId="0" borderId="8" xfId="0" applyNumberFormat="1" applyBorder="1" applyAlignment="1">
      <alignment vertical="center"/>
    </xf>
    <xf numFmtId="181" fontId="2" fillId="0" borderId="8" xfId="1" applyNumberFormat="1" applyBorder="1" applyAlignment="1">
      <alignment vertical="center"/>
    </xf>
    <xf numFmtId="178" fontId="0" fillId="0" borderId="8" xfId="0" applyNumberFormat="1" applyBorder="1" applyAlignment="1">
      <alignment vertical="center"/>
    </xf>
    <xf numFmtId="178" fontId="2" fillId="0" borderId="8" xfId="1" applyNumberFormat="1" applyBorder="1" applyAlignment="1">
      <alignment vertical="center"/>
    </xf>
    <xf numFmtId="178" fontId="2" fillId="0" borderId="8" xfId="1" applyNumberFormat="1" applyFill="1" applyBorder="1" applyAlignment="1">
      <alignment vertical="center"/>
    </xf>
    <xf numFmtId="41" fontId="0" fillId="0" borderId="9" xfId="0" applyNumberFormat="1" applyBorder="1" applyAlignment="1">
      <alignment horizontal="left" vertical="center"/>
    </xf>
    <xf numFmtId="41" fontId="2" fillId="0" borderId="8" xfId="0" applyNumberFormat="1" applyFont="1" applyBorder="1" applyAlignment="1">
      <alignment vertical="center"/>
    </xf>
    <xf numFmtId="0" fontId="0" fillId="0" borderId="8" xfId="0" applyBorder="1" applyAlignment="1">
      <alignment horizontal="distributed" vertical="center"/>
    </xf>
    <xf numFmtId="177" fontId="2" fillId="0" borderId="8" xfId="1" applyNumberFormat="1" applyBorder="1" applyAlignment="1">
      <alignment horizontal="center" vertical="center"/>
    </xf>
    <xf numFmtId="177" fontId="2" fillId="0" borderId="8" xfId="1" applyNumberFormat="1" applyFill="1" applyBorder="1" applyAlignment="1">
      <alignment vertical="center"/>
    </xf>
    <xf numFmtId="41" fontId="0" fillId="0" borderId="8" xfId="0" quotePrefix="1" applyNumberFormat="1" applyBorder="1" applyAlignment="1">
      <alignment horizontal="right" vertical="center"/>
    </xf>
    <xf numFmtId="41" fontId="0" fillId="0" borderId="7" xfId="0" applyNumberFormat="1" applyBorder="1" applyAlignment="1">
      <alignment horizontal="centerContinuous" vertical="center"/>
    </xf>
    <xf numFmtId="41" fontId="0" fillId="0" borderId="6" xfId="0" applyNumberFormat="1" applyBorder="1" applyAlignment="1">
      <alignment horizontal="centerContinuous" vertical="center"/>
    </xf>
    <xf numFmtId="177" fontId="2" fillId="0" borderId="8" xfId="1" quotePrefix="1" applyNumberFormat="1" applyFont="1" applyFill="1" applyBorder="1" applyAlignment="1">
      <alignment horizontal="right" vertical="center"/>
    </xf>
    <xf numFmtId="177" fontId="0" fillId="0" borderId="8" xfId="1" applyNumberFormat="1" applyFont="1" applyFill="1" applyBorder="1" applyAlignment="1">
      <alignment vertical="center"/>
    </xf>
    <xf numFmtId="177" fontId="0" fillId="0" borderId="8" xfId="1" quotePrefix="1" applyNumberFormat="1" applyFont="1" applyFill="1" applyBorder="1" applyAlignment="1">
      <alignment horizontal="right" vertical="center"/>
    </xf>
    <xf numFmtId="182" fontId="2" fillId="0" borderId="8" xfId="1" applyNumberFormat="1" applyFill="1" applyBorder="1" applyAlignment="1">
      <alignment vertical="center"/>
    </xf>
    <xf numFmtId="177" fontId="2" fillId="0" borderId="12" xfId="1" applyNumberFormat="1" applyFill="1" applyBorder="1" applyAlignment="1">
      <alignment vertical="center"/>
    </xf>
    <xf numFmtId="177" fontId="0" fillId="0" borderId="8" xfId="1" applyNumberFormat="1" applyFont="1" applyFill="1" applyBorder="1" applyAlignment="1">
      <alignment horizontal="right" vertical="center"/>
    </xf>
    <xf numFmtId="0" fontId="2" fillId="0" borderId="8" xfId="0" applyFont="1" applyBorder="1" applyAlignment="1">
      <alignment horizontal="center" vertical="center"/>
    </xf>
    <xf numFmtId="177" fontId="2" fillId="0" borderId="0" xfId="1" applyNumberFormat="1" applyFill="1" applyBorder="1" applyAlignment="1">
      <alignment vertical="center"/>
    </xf>
    <xf numFmtId="177" fontId="2" fillId="0" borderId="0" xfId="1" quotePrefix="1" applyNumberFormat="1" applyFont="1" applyFill="1" applyBorder="1" applyAlignment="1">
      <alignment horizontal="right" vertical="center"/>
    </xf>
    <xf numFmtId="41" fontId="3" fillId="0" borderId="4" xfId="0" applyNumberFormat="1" applyFont="1" applyBorder="1" applyAlignment="1">
      <alignment horizontal="center" vertical="center"/>
    </xf>
    <xf numFmtId="0" fontId="0" fillId="0" borderId="8" xfId="0" applyBorder="1" applyAlignment="1">
      <alignment horizontal="center" vertical="center" textRotation="255"/>
    </xf>
    <xf numFmtId="41" fontId="0" fillId="0" borderId="4" xfId="0" applyNumberFormat="1" applyBorder="1" applyAlignment="1">
      <alignment horizontal="right" vertical="center"/>
    </xf>
    <xf numFmtId="0" fontId="0" fillId="0" borderId="4" xfId="0" applyBorder="1" applyAlignment="1">
      <alignment horizontal="right" vertical="center"/>
    </xf>
    <xf numFmtId="0" fontId="0" fillId="0" borderId="8" xfId="0" applyBorder="1" applyAlignment="1">
      <alignment horizontal="center" vertical="center"/>
    </xf>
    <xf numFmtId="0" fontId="2" fillId="0" borderId="8" xfId="0" applyFont="1" applyBorder="1" applyAlignment="1">
      <alignment horizontal="center" vertical="center"/>
    </xf>
    <xf numFmtId="176" fontId="0" fillId="0" borderId="8" xfId="0" applyNumberFormat="1" applyBorder="1" applyAlignment="1">
      <alignment horizontal="center" vertical="center"/>
    </xf>
    <xf numFmtId="176" fontId="2" fillId="0" borderId="8" xfId="0" applyNumberFormat="1" applyFont="1" applyBorder="1" applyAlignment="1">
      <alignment horizontal="center" vertical="center"/>
    </xf>
    <xf numFmtId="176" fontId="14" fillId="0" borderId="8" xfId="0" applyNumberFormat="1" applyFont="1" applyBorder="1" applyAlignment="1">
      <alignment horizontal="center" vertical="center"/>
    </xf>
    <xf numFmtId="176" fontId="16" fillId="0" borderId="8" xfId="0" applyNumberFormat="1" applyFont="1" applyBorder="1" applyAlignment="1">
      <alignment horizontal="center" vertical="center"/>
    </xf>
    <xf numFmtId="177" fontId="2" fillId="0" borderId="8" xfId="1" applyNumberFormat="1" applyFill="1" applyBorder="1" applyAlignment="1">
      <alignment vertical="center"/>
    </xf>
    <xf numFmtId="177" fontId="0" fillId="0" borderId="8" xfId="0" applyNumberFormat="1" applyBorder="1" applyAlignment="1">
      <alignment vertical="center"/>
    </xf>
    <xf numFmtId="177" fontId="2" fillId="0" borderId="8" xfId="1" applyNumberFormat="1" applyBorder="1" applyAlignment="1">
      <alignment vertical="center"/>
    </xf>
    <xf numFmtId="179" fontId="9" fillId="0" borderId="8" xfId="1" applyNumberFormat="1" applyFont="1" applyBorder="1" applyAlignment="1">
      <alignment vertical="center" textRotation="255"/>
    </xf>
    <xf numFmtId="0" fontId="12" fillId="0" borderId="8" xfId="3" applyBorder="1" applyAlignment="1">
      <alignment vertical="center"/>
    </xf>
    <xf numFmtId="0" fontId="10" fillId="0" borderId="8" xfId="0" applyFont="1" applyBorder="1" applyAlignment="1">
      <alignment horizontal="distributed" vertical="center" justifyLastLine="1"/>
    </xf>
    <xf numFmtId="0" fontId="10" fillId="0" borderId="8" xfId="2" applyFont="1" applyBorder="1" applyAlignment="1">
      <alignment horizontal="distributed" vertical="center" justifyLastLine="1"/>
    </xf>
    <xf numFmtId="41" fontId="0" fillId="0" borderId="8" xfId="0" applyNumberFormat="1" applyBorder="1" applyAlignment="1">
      <alignment horizontal="right" vertical="center"/>
    </xf>
    <xf numFmtId="0" fontId="0" fillId="0" borderId="8" xfId="0" applyBorder="1" applyAlignment="1">
      <alignment horizontal="right" vertical="center"/>
    </xf>
    <xf numFmtId="0" fontId="12" fillId="0" borderId="8" xfId="3" applyBorder="1" applyAlignment="1">
      <alignment vertical="center" textRotation="255"/>
    </xf>
    <xf numFmtId="176" fontId="2" fillId="0" borderId="8" xfId="0" applyNumberFormat="1" applyFont="1" applyBorder="1" applyAlignment="1">
      <alignment horizontal="center" vertical="center" shrinkToFit="1"/>
    </xf>
    <xf numFmtId="177" fontId="2" fillId="0" borderId="10" xfId="1" applyNumberFormat="1" applyFill="1" applyBorder="1" applyAlignment="1">
      <alignment vertical="center"/>
    </xf>
    <xf numFmtId="177" fontId="2" fillId="0" borderId="9" xfId="1" applyNumberFormat="1" applyFill="1" applyBorder="1" applyAlignment="1">
      <alignment vertical="center"/>
    </xf>
    <xf numFmtId="177" fontId="2" fillId="0" borderId="10" xfId="1" applyNumberFormat="1" applyFill="1" applyBorder="1" applyAlignment="1">
      <alignment horizontal="center" vertical="center"/>
    </xf>
    <xf numFmtId="177" fontId="2" fillId="0" borderId="9" xfId="1" applyNumberFormat="1" applyFill="1" applyBorder="1" applyAlignment="1">
      <alignment horizontal="center" vertical="center"/>
    </xf>
    <xf numFmtId="179" fontId="9" fillId="0" borderId="8" xfId="1" applyNumberFormat="1" applyFont="1" applyFill="1" applyBorder="1" applyAlignment="1">
      <alignment vertical="center" textRotation="255"/>
    </xf>
    <xf numFmtId="176" fontId="2" fillId="0" borderId="13" xfId="0" applyNumberFormat="1" applyFont="1" applyBorder="1" applyAlignment="1">
      <alignment horizontal="center" vertical="center"/>
    </xf>
    <xf numFmtId="176" fontId="2" fillId="0" borderId="14" xfId="0" applyNumberFormat="1" applyFont="1" applyBorder="1" applyAlignment="1">
      <alignment horizontal="center" vertical="center"/>
    </xf>
    <xf numFmtId="41" fontId="16" fillId="0" borderId="8" xfId="0" applyNumberFormat="1" applyFont="1" applyBorder="1" applyAlignment="1">
      <alignment horizontal="right" vertical="center"/>
    </xf>
    <xf numFmtId="41" fontId="0" fillId="0" borderId="8" xfId="0" applyNumberFormat="1" applyBorder="1" applyAlignment="1">
      <alignment horizontal="center" vertical="center" shrinkToFit="1"/>
    </xf>
    <xf numFmtId="41" fontId="0" fillId="0" borderId="8" xfId="0" applyNumberFormat="1" applyBorder="1" applyAlignment="1">
      <alignment horizontal="center" vertical="center"/>
    </xf>
  </cellXfs>
  <cellStyles count="4">
    <cellStyle name="桁区切り" xfId="1" builtinId="6"/>
    <cellStyle name="標準" xfId="0" builtinId="0"/>
    <cellStyle name="標準_Ｈ１０決算ベース" xfId="2" xr:uid="{00000000-0005-0000-0000-000002000000}"/>
    <cellStyle name="標準_地方債公営企業"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
  <sheetViews>
    <sheetView tabSelected="1" view="pageBreakPreview" zoomScaleNormal="100" zoomScaleSheetLayoutView="100" workbookViewId="0">
      <pane xSplit="5" ySplit="8" topLeftCell="F9" activePane="bottomRight" state="frozen"/>
      <selection activeCell="F17" sqref="F17"/>
      <selection pane="topRight" activeCell="F17" sqref="F17"/>
      <selection pane="bottomLeft" activeCell="F17" sqref="F17"/>
      <selection pane="bottomRight" activeCell="E24" sqref="E24"/>
    </sheetView>
  </sheetViews>
  <sheetFormatPr defaultColWidth="9" defaultRowHeight="13"/>
  <cols>
    <col min="1" max="2" width="3.6328125" style="1" customWidth="1"/>
    <col min="3" max="4" width="1.6328125" style="1" customWidth="1"/>
    <col min="5" max="5" width="32.6328125" style="1" customWidth="1"/>
    <col min="6" max="6" width="15.6328125" style="1" customWidth="1"/>
    <col min="7" max="7" width="10.6328125" style="1" customWidth="1"/>
    <col min="8" max="8" width="15.6328125" style="1" customWidth="1"/>
    <col min="9" max="9" width="10.6328125" style="1" customWidth="1"/>
    <col min="10" max="12" width="9" style="1"/>
    <col min="13" max="13" width="9.90625" style="1" customWidth="1"/>
    <col min="14" max="16384" width="9" style="1"/>
  </cols>
  <sheetData>
    <row r="1" spans="1:9" ht="34.25" customHeight="1">
      <c r="A1" s="100" t="s">
        <v>0</v>
      </c>
      <c r="B1" s="100"/>
      <c r="C1" s="100"/>
      <c r="D1" s="100"/>
      <c r="E1" s="20" t="s">
        <v>278</v>
      </c>
      <c r="F1" s="2"/>
    </row>
    <row r="3" spans="1:9" ht="14">
      <c r="A3" s="10" t="s">
        <v>103</v>
      </c>
    </row>
    <row r="5" spans="1:9">
      <c r="A5" s="9" t="s">
        <v>233</v>
      </c>
    </row>
    <row r="6" spans="1:9" ht="14">
      <c r="A6" s="3"/>
      <c r="G6" s="102" t="s">
        <v>104</v>
      </c>
      <c r="H6" s="103"/>
      <c r="I6" s="103"/>
    </row>
    <row r="7" spans="1:9" ht="27" customHeight="1">
      <c r="A7" s="8"/>
      <c r="B7" s="4"/>
      <c r="C7" s="4"/>
      <c r="D7" s="4"/>
      <c r="E7" s="60"/>
      <c r="F7" s="52" t="s">
        <v>234</v>
      </c>
      <c r="G7" s="52"/>
      <c r="H7" s="52" t="s">
        <v>231</v>
      </c>
      <c r="I7" s="53" t="s">
        <v>20</v>
      </c>
    </row>
    <row r="8" spans="1:9" ht="17.149999999999999" customHeight="1">
      <c r="A8" s="5"/>
      <c r="B8" s="6"/>
      <c r="C8" s="6"/>
      <c r="D8" s="6"/>
      <c r="E8" s="61"/>
      <c r="F8" s="54" t="s">
        <v>101</v>
      </c>
      <c r="G8" s="54" t="s">
        <v>1</v>
      </c>
      <c r="H8" s="54" t="s">
        <v>228</v>
      </c>
      <c r="I8" s="55"/>
    </row>
    <row r="9" spans="1:9" ht="18" customHeight="1">
      <c r="A9" s="101" t="s">
        <v>79</v>
      </c>
      <c r="B9" s="101" t="s">
        <v>80</v>
      </c>
      <c r="C9" s="62" t="s">
        <v>2</v>
      </c>
      <c r="D9" s="56"/>
      <c r="E9" s="56"/>
      <c r="F9" s="57">
        <v>667401</v>
      </c>
      <c r="G9" s="58">
        <f t="shared" ref="G9:G22" si="0">F9/$F$22*100</f>
        <v>41.85599777236618</v>
      </c>
      <c r="H9" s="57">
        <v>627631</v>
      </c>
      <c r="I9" s="58">
        <f t="shared" ref="I9:I21" si="1">(F9/H9-1)*100</f>
        <v>6.3365257611558423</v>
      </c>
    </row>
    <row r="10" spans="1:9" ht="18" customHeight="1">
      <c r="A10" s="101"/>
      <c r="B10" s="101"/>
      <c r="C10" s="64"/>
      <c r="D10" s="62" t="s">
        <v>21</v>
      </c>
      <c r="E10" s="56"/>
      <c r="F10" s="57">
        <v>325288</v>
      </c>
      <c r="G10" s="58">
        <f t="shared" si="0"/>
        <v>20.400409653832476</v>
      </c>
      <c r="H10" s="57">
        <v>299040</v>
      </c>
      <c r="I10" s="58">
        <f t="shared" si="1"/>
        <v>8.7774210807918696</v>
      </c>
    </row>
    <row r="11" spans="1:9" ht="18" customHeight="1">
      <c r="A11" s="101"/>
      <c r="B11" s="101"/>
      <c r="C11" s="51"/>
      <c r="D11" s="51"/>
      <c r="E11" s="30" t="s">
        <v>22</v>
      </c>
      <c r="F11" s="57">
        <v>249339</v>
      </c>
      <c r="G11" s="58">
        <f t="shared" si="0"/>
        <v>15.637274485000788</v>
      </c>
      <c r="H11" s="57">
        <v>229779</v>
      </c>
      <c r="I11" s="58">
        <f t="shared" si="1"/>
        <v>8.5125272544488428</v>
      </c>
    </row>
    <row r="12" spans="1:9" ht="18" customHeight="1">
      <c r="A12" s="101"/>
      <c r="B12" s="101"/>
      <c r="C12" s="51"/>
      <c r="D12" s="29"/>
      <c r="E12" s="30" t="s">
        <v>23</v>
      </c>
      <c r="F12" s="57">
        <v>59531</v>
      </c>
      <c r="G12" s="58">
        <f>F12/$F$22*100</f>
        <v>3.7334816750150672</v>
      </c>
      <c r="H12" s="57">
        <v>53176</v>
      </c>
      <c r="I12" s="58">
        <f t="shared" si="1"/>
        <v>11.950880096284045</v>
      </c>
    </row>
    <row r="13" spans="1:9" ht="18" customHeight="1">
      <c r="A13" s="101"/>
      <c r="B13" s="101"/>
      <c r="C13" s="63"/>
      <c r="D13" s="56" t="s">
        <v>24</v>
      </c>
      <c r="E13" s="56"/>
      <c r="F13" s="57">
        <v>249765</v>
      </c>
      <c r="G13" s="58">
        <f t="shared" si="0"/>
        <v>15.663991039292776</v>
      </c>
      <c r="H13" s="57">
        <v>238594</v>
      </c>
      <c r="I13" s="58">
        <f t="shared" si="1"/>
        <v>4.6820121210089161</v>
      </c>
    </row>
    <row r="14" spans="1:9" ht="18" customHeight="1">
      <c r="A14" s="101"/>
      <c r="B14" s="101"/>
      <c r="C14" s="56" t="s">
        <v>3</v>
      </c>
      <c r="D14" s="56"/>
      <c r="E14" s="56"/>
      <c r="F14" s="57">
        <v>6378</v>
      </c>
      <c r="G14" s="58">
        <f t="shared" si="0"/>
        <v>0.39999573538569988</v>
      </c>
      <c r="H14" s="57">
        <v>6267</v>
      </c>
      <c r="I14" s="58">
        <f t="shared" si="1"/>
        <v>1.7711823839157592</v>
      </c>
    </row>
    <row r="15" spans="1:9" ht="18" customHeight="1">
      <c r="A15" s="101"/>
      <c r="B15" s="101"/>
      <c r="C15" s="56" t="s">
        <v>4</v>
      </c>
      <c r="D15" s="56"/>
      <c r="E15" s="56"/>
      <c r="F15" s="57">
        <v>1200</v>
      </c>
      <c r="G15" s="58">
        <f t="shared" si="0"/>
        <v>7.525789941405453E-2</v>
      </c>
      <c r="H15" s="57">
        <v>3200</v>
      </c>
      <c r="I15" s="58">
        <f t="shared" si="1"/>
        <v>-62.5</v>
      </c>
    </row>
    <row r="16" spans="1:9" ht="18" customHeight="1">
      <c r="A16" s="101"/>
      <c r="B16" s="101"/>
      <c r="C16" s="56" t="s">
        <v>25</v>
      </c>
      <c r="D16" s="56"/>
      <c r="E16" s="56"/>
      <c r="F16" s="57">
        <v>36325</v>
      </c>
      <c r="G16" s="58">
        <f t="shared" si="0"/>
        <v>2.2781193301796092</v>
      </c>
      <c r="H16" s="57">
        <v>37746</v>
      </c>
      <c r="I16" s="58">
        <f>(F16/H16-1)*100</f>
        <v>-3.764637312562924</v>
      </c>
    </row>
    <row r="17" spans="1:9" ht="18" customHeight="1">
      <c r="A17" s="101"/>
      <c r="B17" s="101"/>
      <c r="C17" s="56" t="s">
        <v>5</v>
      </c>
      <c r="D17" s="56"/>
      <c r="E17" s="56"/>
      <c r="F17" s="57">
        <v>295094</v>
      </c>
      <c r="G17" s="58">
        <f t="shared" si="0"/>
        <v>18.506795474742507</v>
      </c>
      <c r="H17" s="57">
        <v>270392</v>
      </c>
      <c r="I17" s="58">
        <f t="shared" si="1"/>
        <v>9.1356253143584087</v>
      </c>
    </row>
    <row r="18" spans="1:9" ht="18" customHeight="1">
      <c r="A18" s="101"/>
      <c r="B18" s="101"/>
      <c r="C18" s="56" t="s">
        <v>26</v>
      </c>
      <c r="D18" s="56"/>
      <c r="E18" s="56"/>
      <c r="F18" s="57">
        <v>86801</v>
      </c>
      <c r="G18" s="58">
        <f t="shared" si="0"/>
        <v>5.4437174391994567</v>
      </c>
      <c r="H18" s="57">
        <v>79399</v>
      </c>
      <c r="I18" s="58">
        <f t="shared" si="1"/>
        <v>9.322535548306643</v>
      </c>
    </row>
    <row r="19" spans="1:9" ht="18" customHeight="1">
      <c r="A19" s="101"/>
      <c r="B19" s="101"/>
      <c r="C19" s="56" t="s">
        <v>27</v>
      </c>
      <c r="D19" s="56"/>
      <c r="E19" s="56"/>
      <c r="F19" s="57">
        <v>7773</v>
      </c>
      <c r="G19" s="58">
        <f t="shared" si="0"/>
        <v>0.48748304345453825</v>
      </c>
      <c r="H19" s="57">
        <v>8231</v>
      </c>
      <c r="I19" s="58">
        <f t="shared" si="1"/>
        <v>-5.5643299720568589</v>
      </c>
    </row>
    <row r="20" spans="1:9" ht="18" customHeight="1">
      <c r="A20" s="101"/>
      <c r="B20" s="101"/>
      <c r="C20" s="56" t="s">
        <v>6</v>
      </c>
      <c r="D20" s="56"/>
      <c r="E20" s="56"/>
      <c r="F20" s="57">
        <v>218028</v>
      </c>
      <c r="G20" s="58">
        <f t="shared" si="0"/>
        <v>13.67360774453957</v>
      </c>
      <c r="H20" s="57">
        <v>168165</v>
      </c>
      <c r="I20" s="58">
        <f t="shared" si="1"/>
        <v>29.65123539380965</v>
      </c>
    </row>
    <row r="21" spans="1:9" ht="18" customHeight="1">
      <c r="A21" s="101"/>
      <c r="B21" s="101"/>
      <c r="C21" s="56" t="s">
        <v>7</v>
      </c>
      <c r="D21" s="56"/>
      <c r="E21" s="56"/>
      <c r="F21" s="57">
        <v>275517</v>
      </c>
      <c r="G21" s="58">
        <f t="shared" si="0"/>
        <v>17.279025560718388</v>
      </c>
      <c r="H21" s="57">
        <v>266107</v>
      </c>
      <c r="I21" s="58">
        <f t="shared" si="1"/>
        <v>3.536171540019617</v>
      </c>
    </row>
    <row r="22" spans="1:9" ht="18" customHeight="1">
      <c r="A22" s="101"/>
      <c r="B22" s="101"/>
      <c r="C22" s="56" t="s">
        <v>8</v>
      </c>
      <c r="D22" s="56"/>
      <c r="E22" s="56"/>
      <c r="F22" s="57">
        <f>SUM(F9,F14:F21)</f>
        <v>1594517</v>
      </c>
      <c r="G22" s="58">
        <f t="shared" si="0"/>
        <v>100</v>
      </c>
      <c r="H22" s="57">
        <f>SUM(H9,H14:H21)</f>
        <v>1467138</v>
      </c>
      <c r="I22" s="58">
        <f t="shared" ref="I22:I40" si="2">(F22/H22-1)*100</f>
        <v>8.6821416935557458</v>
      </c>
    </row>
    <row r="23" spans="1:9" ht="18" customHeight="1">
      <c r="A23" s="101"/>
      <c r="B23" s="101" t="s">
        <v>81</v>
      </c>
      <c r="C23" s="65" t="s">
        <v>9</v>
      </c>
      <c r="D23" s="30"/>
      <c r="E23" s="30"/>
      <c r="F23" s="57">
        <v>881171</v>
      </c>
      <c r="G23" s="58">
        <f t="shared" ref="G23:G37" si="3">F23/$F$40*100</f>
        <v>55.262565403818208</v>
      </c>
      <c r="H23" s="57">
        <v>834991</v>
      </c>
      <c r="I23" s="58">
        <f t="shared" si="2"/>
        <v>5.5305985333973684</v>
      </c>
    </row>
    <row r="24" spans="1:9" ht="18" customHeight="1">
      <c r="A24" s="101"/>
      <c r="B24" s="101"/>
      <c r="C24" s="64"/>
      <c r="D24" s="30" t="s">
        <v>10</v>
      </c>
      <c r="E24" s="30"/>
      <c r="F24" s="57">
        <v>286567</v>
      </c>
      <c r="G24" s="58">
        <f t="shared" si="3"/>
        <v>17.972025384489474</v>
      </c>
      <c r="H24" s="57">
        <v>282480</v>
      </c>
      <c r="I24" s="58">
        <f t="shared" si="2"/>
        <v>1.4468280940243661</v>
      </c>
    </row>
    <row r="25" spans="1:9" ht="18" customHeight="1">
      <c r="A25" s="101"/>
      <c r="B25" s="101"/>
      <c r="C25" s="64"/>
      <c r="D25" s="30" t="s">
        <v>28</v>
      </c>
      <c r="E25" s="30"/>
      <c r="F25" s="57">
        <v>455707</v>
      </c>
      <c r="G25" s="58">
        <f t="shared" si="3"/>
        <v>28.579626306900458</v>
      </c>
      <c r="H25" s="57">
        <v>419424</v>
      </c>
      <c r="I25" s="58">
        <f t="shared" si="2"/>
        <v>8.6506733043411934</v>
      </c>
    </row>
    <row r="26" spans="1:9" ht="18" customHeight="1">
      <c r="A26" s="101"/>
      <c r="B26" s="101"/>
      <c r="C26" s="63"/>
      <c r="D26" s="30" t="s">
        <v>11</v>
      </c>
      <c r="E26" s="30"/>
      <c r="F26" s="57">
        <v>138897</v>
      </c>
      <c r="G26" s="58">
        <f t="shared" si="3"/>
        <v>8.7109137124282778</v>
      </c>
      <c r="H26" s="57">
        <v>133087</v>
      </c>
      <c r="I26" s="58">
        <f t="shared" si="2"/>
        <v>4.3655653820433349</v>
      </c>
    </row>
    <row r="27" spans="1:9" ht="18" customHeight="1">
      <c r="A27" s="101"/>
      <c r="B27" s="101"/>
      <c r="C27" s="65" t="s">
        <v>12</v>
      </c>
      <c r="D27" s="30"/>
      <c r="E27" s="30"/>
      <c r="F27" s="57">
        <v>487800</v>
      </c>
      <c r="G27" s="58">
        <f t="shared" si="3"/>
        <v>30.592336111813168</v>
      </c>
      <c r="H27" s="57">
        <v>470176</v>
      </c>
      <c r="I27" s="58">
        <f t="shared" si="2"/>
        <v>3.74838358401961</v>
      </c>
    </row>
    <row r="28" spans="1:9" ht="18" customHeight="1">
      <c r="A28" s="101"/>
      <c r="B28" s="101"/>
      <c r="C28" s="64"/>
      <c r="D28" s="30" t="s">
        <v>13</v>
      </c>
      <c r="E28" s="30"/>
      <c r="F28" s="57">
        <v>163079</v>
      </c>
      <c r="G28" s="58">
        <f t="shared" si="3"/>
        <v>10.227485815453834</v>
      </c>
      <c r="H28" s="57">
        <v>154854</v>
      </c>
      <c r="I28" s="58">
        <f t="shared" si="2"/>
        <v>5.3114546605189439</v>
      </c>
    </row>
    <row r="29" spans="1:9" ht="18" customHeight="1">
      <c r="A29" s="101"/>
      <c r="B29" s="101"/>
      <c r="C29" s="64"/>
      <c r="D29" s="30" t="s">
        <v>29</v>
      </c>
      <c r="E29" s="30"/>
      <c r="F29" s="57">
        <v>27778</v>
      </c>
      <c r="G29" s="58">
        <f t="shared" si="3"/>
        <v>1.7420949416030058</v>
      </c>
      <c r="H29" s="57">
        <v>28537</v>
      </c>
      <c r="I29" s="58">
        <f t="shared" si="2"/>
        <v>-2.6597049444580745</v>
      </c>
    </row>
    <row r="30" spans="1:9" ht="18" customHeight="1">
      <c r="A30" s="101"/>
      <c r="B30" s="101"/>
      <c r="C30" s="64"/>
      <c r="D30" s="30" t="s">
        <v>30</v>
      </c>
      <c r="E30" s="30"/>
      <c r="F30" s="57">
        <v>131689</v>
      </c>
      <c r="G30" s="58">
        <f t="shared" si="3"/>
        <v>8.258864596614524</v>
      </c>
      <c r="H30" s="57">
        <v>118362</v>
      </c>
      <c r="I30" s="58">
        <f t="shared" si="2"/>
        <v>11.259525861340624</v>
      </c>
    </row>
    <row r="31" spans="1:9" ht="18" customHeight="1">
      <c r="A31" s="101"/>
      <c r="B31" s="101"/>
      <c r="C31" s="64"/>
      <c r="D31" s="30" t="s">
        <v>31</v>
      </c>
      <c r="E31" s="30"/>
      <c r="F31" s="57">
        <v>97939</v>
      </c>
      <c r="G31" s="58">
        <f t="shared" si="3"/>
        <v>6.1422361755942392</v>
      </c>
      <c r="H31" s="57">
        <v>96887</v>
      </c>
      <c r="I31" s="58">
        <f t="shared" si="2"/>
        <v>1.0858009846522299</v>
      </c>
    </row>
    <row r="32" spans="1:9" ht="18" customHeight="1">
      <c r="A32" s="101"/>
      <c r="B32" s="101"/>
      <c r="C32" s="64"/>
      <c r="D32" s="30" t="s">
        <v>14</v>
      </c>
      <c r="E32" s="30"/>
      <c r="F32" s="57">
        <v>6540</v>
      </c>
      <c r="G32" s="58">
        <f t="shared" si="3"/>
        <v>0.4101555518065973</v>
      </c>
      <c r="H32" s="57">
        <v>2209</v>
      </c>
      <c r="I32" s="58">
        <f t="shared" si="2"/>
        <v>196.06156631960161</v>
      </c>
    </row>
    <row r="33" spans="1:9" ht="18" customHeight="1">
      <c r="A33" s="101"/>
      <c r="B33" s="101"/>
      <c r="C33" s="63"/>
      <c r="D33" s="30" t="s">
        <v>32</v>
      </c>
      <c r="E33" s="30"/>
      <c r="F33" s="57">
        <v>60675</v>
      </c>
      <c r="G33" s="58">
        <f t="shared" si="3"/>
        <v>3.8052275391231327</v>
      </c>
      <c r="H33" s="57">
        <v>69227</v>
      </c>
      <c r="I33" s="58">
        <f t="shared" si="2"/>
        <v>-12.353561471680131</v>
      </c>
    </row>
    <row r="34" spans="1:9" ht="18" customHeight="1">
      <c r="A34" s="101"/>
      <c r="B34" s="101"/>
      <c r="C34" s="65" t="s">
        <v>15</v>
      </c>
      <c r="D34" s="30"/>
      <c r="E34" s="30"/>
      <c r="F34" s="57">
        <v>225546</v>
      </c>
      <c r="G34" s="58">
        <f t="shared" si="3"/>
        <v>14.145098484368621</v>
      </c>
      <c r="H34" s="57">
        <v>161971</v>
      </c>
      <c r="I34" s="58">
        <f t="shared" si="2"/>
        <v>39.250853547857332</v>
      </c>
    </row>
    <row r="35" spans="1:9" ht="18" customHeight="1">
      <c r="A35" s="101"/>
      <c r="B35" s="101"/>
      <c r="C35" s="64"/>
      <c r="D35" s="65" t="s">
        <v>16</v>
      </c>
      <c r="E35" s="30"/>
      <c r="F35" s="57">
        <v>225546</v>
      </c>
      <c r="G35" s="58">
        <f t="shared" si="3"/>
        <v>14.145098484368621</v>
      </c>
      <c r="H35" s="57">
        <v>161971</v>
      </c>
      <c r="I35" s="58">
        <f t="shared" si="2"/>
        <v>39.250853547857332</v>
      </c>
    </row>
    <row r="36" spans="1:9" ht="18" customHeight="1">
      <c r="A36" s="101"/>
      <c r="B36" s="101"/>
      <c r="C36" s="64"/>
      <c r="D36" s="64"/>
      <c r="E36" s="59" t="s">
        <v>102</v>
      </c>
      <c r="F36" s="57">
        <v>52536</v>
      </c>
      <c r="G36" s="58">
        <f t="shared" si="3"/>
        <v>3.2947908363473077</v>
      </c>
      <c r="H36" s="57">
        <v>40741</v>
      </c>
      <c r="I36" s="58">
        <f>(F36/H36-1)*100</f>
        <v>28.951179401585627</v>
      </c>
    </row>
    <row r="37" spans="1:9" ht="18" customHeight="1">
      <c r="A37" s="101"/>
      <c r="B37" s="101"/>
      <c r="C37" s="64"/>
      <c r="D37" s="63"/>
      <c r="E37" s="30" t="s">
        <v>33</v>
      </c>
      <c r="F37" s="57">
        <v>173010</v>
      </c>
      <c r="G37" s="58">
        <f t="shared" si="3"/>
        <v>10.850307648021314</v>
      </c>
      <c r="H37" s="57">
        <v>121230</v>
      </c>
      <c r="I37" s="58">
        <f t="shared" si="2"/>
        <v>42.712199950507298</v>
      </c>
    </row>
    <row r="38" spans="1:9" ht="18" customHeight="1">
      <c r="A38" s="101"/>
      <c r="B38" s="101"/>
      <c r="C38" s="64"/>
      <c r="D38" s="56" t="s">
        <v>34</v>
      </c>
      <c r="E38" s="56"/>
      <c r="F38" s="57">
        <v>0</v>
      </c>
      <c r="G38" s="58">
        <f>F38/$F$40*100</f>
        <v>0</v>
      </c>
      <c r="H38" s="57">
        <v>0</v>
      </c>
      <c r="I38" s="58" t="e">
        <f t="shared" si="2"/>
        <v>#DIV/0!</v>
      </c>
    </row>
    <row r="39" spans="1:9" ht="18" customHeight="1">
      <c r="A39" s="101"/>
      <c r="B39" s="101"/>
      <c r="C39" s="63"/>
      <c r="D39" s="56" t="s">
        <v>35</v>
      </c>
      <c r="E39" s="56"/>
      <c r="F39" s="57">
        <v>0</v>
      </c>
      <c r="G39" s="58">
        <f>F39/$F$40*100</f>
        <v>0</v>
      </c>
      <c r="H39" s="57">
        <v>0</v>
      </c>
      <c r="I39" s="58" t="e">
        <f t="shared" si="2"/>
        <v>#DIV/0!</v>
      </c>
    </row>
    <row r="40" spans="1:9" ht="18" customHeight="1">
      <c r="A40" s="101"/>
      <c r="B40" s="101"/>
      <c r="C40" s="30" t="s">
        <v>17</v>
      </c>
      <c r="D40" s="30"/>
      <c r="E40" s="30"/>
      <c r="F40" s="57">
        <f>SUM(F23,F27,F34)</f>
        <v>1594517</v>
      </c>
      <c r="G40" s="58">
        <f>F40/$F$40*100</f>
        <v>100</v>
      </c>
      <c r="H40" s="57">
        <f>SUM(H23,H27,H34)</f>
        <v>1467138</v>
      </c>
      <c r="I40" s="58">
        <f t="shared" si="2"/>
        <v>8.6821416935557458</v>
      </c>
    </row>
    <row r="41" spans="1:9" ht="18" customHeight="1">
      <c r="A41" s="26" t="s">
        <v>18</v>
      </c>
      <c r="B41" s="26"/>
    </row>
    <row r="42" spans="1:9" ht="18" customHeight="1">
      <c r="A42" s="27" t="s">
        <v>19</v>
      </c>
      <c r="B42" s="26"/>
    </row>
  </sheetData>
  <mergeCells count="5">
    <mergeCell ref="A1:D1"/>
    <mergeCell ref="A9:A40"/>
    <mergeCell ref="B9:B22"/>
    <mergeCell ref="B23:B40"/>
    <mergeCell ref="G6:I6"/>
  </mergeCells>
  <phoneticPr fontId="7"/>
  <printOptions horizontalCentered="1" verticalCentered="1" gridLinesSet="0"/>
  <pageMargins left="0" right="0" top="0.43307086614173229" bottom="0.19685039370078741" header="0.19685039370078741" footer="0.31496062992125984"/>
  <pageSetup paperSize="9" scale="97" orientation="portrait" useFirstPageNumber="1" r:id="rId1"/>
  <headerFooter alignWithMargins="0">
    <oddHeader>&amp;R&amp;"明朝,斜体"&amp;9指定都市－1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50"/>
  <sheetViews>
    <sheetView zoomScaleNormal="100" zoomScaleSheetLayoutView="94" workbookViewId="0">
      <pane xSplit="5" ySplit="7" topLeftCell="F8" activePane="bottomRight" state="frozen"/>
      <selection activeCell="G46" sqref="G46"/>
      <selection pane="topRight" activeCell="G46" sqref="G46"/>
      <selection pane="bottomLeft" activeCell="G46" sqref="G46"/>
      <selection pane="bottomRight" activeCell="L24" sqref="L24"/>
    </sheetView>
  </sheetViews>
  <sheetFormatPr defaultColWidth="9" defaultRowHeight="13"/>
  <cols>
    <col min="1" max="1" width="3.6328125" style="1" customWidth="1"/>
    <col min="2" max="3" width="1.6328125" style="1" customWidth="1"/>
    <col min="4" max="4" width="22.6328125" style="1" customWidth="1"/>
    <col min="5" max="5" width="10.6328125" style="1" customWidth="1"/>
    <col min="6" max="21" width="13.6328125" style="1" customWidth="1"/>
    <col min="22" max="25" width="12" style="1" customWidth="1"/>
    <col min="26" max="16384" width="9" style="1"/>
  </cols>
  <sheetData>
    <row r="1" spans="1:25" ht="34.25" customHeight="1">
      <c r="A1" s="17" t="s">
        <v>0</v>
      </c>
      <c r="B1" s="13"/>
      <c r="C1" s="13"/>
      <c r="D1" s="21" t="s">
        <v>278</v>
      </c>
      <c r="E1" s="14"/>
      <c r="F1" s="14"/>
      <c r="G1" s="14"/>
    </row>
    <row r="2" spans="1:25" ht="15" customHeight="1"/>
    <row r="3" spans="1:25" ht="15" customHeight="1">
      <c r="A3" s="15" t="s">
        <v>42</v>
      </c>
      <c r="B3" s="15"/>
      <c r="C3" s="15"/>
      <c r="D3" s="15"/>
    </row>
    <row r="4" spans="1:25" ht="15" customHeight="1">
      <c r="A4" s="15"/>
      <c r="B4" s="15"/>
      <c r="C4" s="15"/>
      <c r="D4" s="15"/>
    </row>
    <row r="5" spans="1:25" ht="16.25" customHeight="1">
      <c r="A5" s="12" t="s">
        <v>235</v>
      </c>
      <c r="B5" s="12"/>
      <c r="C5" s="12"/>
      <c r="D5" s="12"/>
      <c r="K5" s="16"/>
      <c r="O5" s="16" t="s">
        <v>43</v>
      </c>
    </row>
    <row r="6" spans="1:25" ht="16.25" customHeight="1">
      <c r="A6" s="116" t="s">
        <v>44</v>
      </c>
      <c r="B6" s="115"/>
      <c r="C6" s="115"/>
      <c r="D6" s="115"/>
      <c r="E6" s="115"/>
      <c r="F6" s="104" t="s">
        <v>244</v>
      </c>
      <c r="G6" s="105"/>
      <c r="H6" s="104" t="s">
        <v>245</v>
      </c>
      <c r="I6" s="105"/>
      <c r="J6" s="104" t="s">
        <v>246</v>
      </c>
      <c r="K6" s="105"/>
      <c r="L6" s="104" t="s">
        <v>247</v>
      </c>
      <c r="M6" s="105"/>
      <c r="N6" s="104" t="s">
        <v>248</v>
      </c>
      <c r="O6" s="105"/>
    </row>
    <row r="7" spans="1:25" ht="16.25" customHeight="1">
      <c r="A7" s="115"/>
      <c r="B7" s="115"/>
      <c r="C7" s="115"/>
      <c r="D7" s="115"/>
      <c r="E7" s="115"/>
      <c r="F7" s="54" t="s">
        <v>236</v>
      </c>
      <c r="G7" s="54" t="s">
        <v>231</v>
      </c>
      <c r="H7" s="54" t="s">
        <v>236</v>
      </c>
      <c r="I7" s="54" t="s">
        <v>231</v>
      </c>
      <c r="J7" s="54" t="s">
        <v>236</v>
      </c>
      <c r="K7" s="54" t="s">
        <v>231</v>
      </c>
      <c r="L7" s="54" t="s">
        <v>236</v>
      </c>
      <c r="M7" s="54" t="s">
        <v>231</v>
      </c>
      <c r="N7" s="54" t="s">
        <v>236</v>
      </c>
      <c r="O7" s="54" t="s">
        <v>231</v>
      </c>
    </row>
    <row r="8" spans="1:25" ht="16.25" customHeight="1">
      <c r="A8" s="113" t="s">
        <v>83</v>
      </c>
      <c r="B8" s="62" t="s">
        <v>45</v>
      </c>
      <c r="C8" s="56"/>
      <c r="D8" s="56"/>
      <c r="E8" s="66" t="s">
        <v>36</v>
      </c>
      <c r="F8" s="67">
        <v>56614</v>
      </c>
      <c r="G8" s="67">
        <v>52938</v>
      </c>
      <c r="H8" s="67">
        <v>1081</v>
      </c>
      <c r="I8" s="67">
        <v>1050</v>
      </c>
      <c r="J8" s="67">
        <v>82486</v>
      </c>
      <c r="K8" s="67">
        <v>79130</v>
      </c>
      <c r="L8" s="87">
        <v>31282</v>
      </c>
      <c r="M8" s="67">
        <v>28835</v>
      </c>
      <c r="N8" s="87">
        <v>98112</v>
      </c>
      <c r="O8" s="67">
        <v>94715</v>
      </c>
      <c r="P8" s="18"/>
      <c r="Q8" s="18"/>
      <c r="R8" s="18"/>
      <c r="S8" s="18"/>
      <c r="T8" s="18"/>
      <c r="U8" s="18"/>
      <c r="V8" s="18"/>
      <c r="W8" s="18"/>
      <c r="X8" s="18"/>
      <c r="Y8" s="18"/>
    </row>
    <row r="9" spans="1:25" ht="16.25" customHeight="1">
      <c r="A9" s="113"/>
      <c r="B9" s="64"/>
      <c r="C9" s="56" t="s">
        <v>46</v>
      </c>
      <c r="D9" s="56"/>
      <c r="E9" s="66" t="s">
        <v>37</v>
      </c>
      <c r="F9" s="67">
        <v>56602</v>
      </c>
      <c r="G9" s="67">
        <v>52925</v>
      </c>
      <c r="H9" s="67">
        <v>1080</v>
      </c>
      <c r="I9" s="67">
        <v>1050</v>
      </c>
      <c r="J9" s="67">
        <v>82481</v>
      </c>
      <c r="K9" s="67">
        <v>78457</v>
      </c>
      <c r="L9" s="87">
        <v>30669</v>
      </c>
      <c r="M9" s="67">
        <v>28835</v>
      </c>
      <c r="N9" s="87">
        <v>98112</v>
      </c>
      <c r="O9" s="67">
        <v>94715</v>
      </c>
      <c r="P9" s="18"/>
      <c r="Q9" s="18"/>
      <c r="R9" s="18"/>
      <c r="S9" s="18"/>
      <c r="T9" s="18"/>
      <c r="U9" s="18"/>
      <c r="V9" s="18"/>
      <c r="W9" s="18"/>
      <c r="X9" s="18"/>
      <c r="Y9" s="18"/>
    </row>
    <row r="10" spans="1:25" ht="16.25" customHeight="1">
      <c r="A10" s="113"/>
      <c r="B10" s="63"/>
      <c r="C10" s="56" t="s">
        <v>47</v>
      </c>
      <c r="D10" s="56"/>
      <c r="E10" s="66" t="s">
        <v>38</v>
      </c>
      <c r="F10" s="67">
        <v>11</v>
      </c>
      <c r="G10" s="67">
        <v>13</v>
      </c>
      <c r="H10" s="67">
        <v>0.5</v>
      </c>
      <c r="I10" s="67">
        <v>1</v>
      </c>
      <c r="J10" s="68">
        <v>5</v>
      </c>
      <c r="K10" s="68">
        <v>674</v>
      </c>
      <c r="L10" s="87">
        <v>613</v>
      </c>
      <c r="M10" s="87">
        <v>0</v>
      </c>
      <c r="N10" s="87">
        <v>0</v>
      </c>
      <c r="O10" s="87">
        <v>0</v>
      </c>
      <c r="P10" s="18"/>
      <c r="Q10" s="18"/>
      <c r="R10" s="18"/>
      <c r="S10" s="18"/>
      <c r="T10" s="18"/>
      <c r="U10" s="18"/>
      <c r="V10" s="18"/>
      <c r="W10" s="18"/>
      <c r="X10" s="18"/>
      <c r="Y10" s="18"/>
    </row>
    <row r="11" spans="1:25" ht="16.25" customHeight="1">
      <c r="A11" s="113"/>
      <c r="B11" s="62" t="s">
        <v>48</v>
      </c>
      <c r="C11" s="56"/>
      <c r="D11" s="56"/>
      <c r="E11" s="66" t="s">
        <v>39</v>
      </c>
      <c r="F11" s="67">
        <v>57048</v>
      </c>
      <c r="G11" s="67">
        <v>53888</v>
      </c>
      <c r="H11" s="67">
        <v>1080</v>
      </c>
      <c r="I11" s="67">
        <v>1059</v>
      </c>
      <c r="J11" s="67">
        <v>83516</v>
      </c>
      <c r="K11" s="87">
        <v>80563</v>
      </c>
      <c r="L11" s="87">
        <v>30269</v>
      </c>
      <c r="M11" s="87">
        <v>29406</v>
      </c>
      <c r="N11" s="87">
        <v>88978</v>
      </c>
      <c r="O11" s="87">
        <v>85927</v>
      </c>
      <c r="P11" s="18"/>
      <c r="Q11" s="18"/>
      <c r="R11" s="18"/>
      <c r="S11" s="18"/>
      <c r="T11" s="18"/>
      <c r="U11" s="18"/>
      <c r="V11" s="18"/>
      <c r="W11" s="18"/>
      <c r="X11" s="18"/>
      <c r="Y11" s="18"/>
    </row>
    <row r="12" spans="1:25" ht="16.25" customHeight="1">
      <c r="A12" s="113"/>
      <c r="B12" s="64"/>
      <c r="C12" s="56" t="s">
        <v>49</v>
      </c>
      <c r="D12" s="56"/>
      <c r="E12" s="66" t="s">
        <v>40</v>
      </c>
      <c r="F12" s="67">
        <v>56998</v>
      </c>
      <c r="G12" s="67">
        <v>53838</v>
      </c>
      <c r="H12" s="67">
        <v>1079</v>
      </c>
      <c r="I12" s="67">
        <v>1059</v>
      </c>
      <c r="J12" s="67">
        <v>83486</v>
      </c>
      <c r="K12" s="87">
        <v>80533</v>
      </c>
      <c r="L12" s="87">
        <v>30140</v>
      </c>
      <c r="M12" s="87">
        <v>28869</v>
      </c>
      <c r="N12" s="87">
        <v>88835</v>
      </c>
      <c r="O12" s="87">
        <v>85697</v>
      </c>
      <c r="P12" s="18"/>
      <c r="Q12" s="18"/>
      <c r="R12" s="18"/>
      <c r="S12" s="18"/>
      <c r="T12" s="18"/>
      <c r="U12" s="18"/>
      <c r="V12" s="18"/>
      <c r="W12" s="18"/>
      <c r="X12" s="18"/>
      <c r="Y12" s="18"/>
    </row>
    <row r="13" spans="1:25" ht="16.25" customHeight="1">
      <c r="A13" s="113"/>
      <c r="B13" s="63"/>
      <c r="C13" s="56" t="s">
        <v>50</v>
      </c>
      <c r="D13" s="56"/>
      <c r="E13" s="66" t="s">
        <v>41</v>
      </c>
      <c r="F13" s="67">
        <v>50</v>
      </c>
      <c r="G13" s="67">
        <v>50</v>
      </c>
      <c r="H13" s="68">
        <v>0.5</v>
      </c>
      <c r="I13" s="68">
        <v>1</v>
      </c>
      <c r="J13" s="68">
        <v>30</v>
      </c>
      <c r="K13" s="68">
        <v>30</v>
      </c>
      <c r="L13" s="87">
        <v>129</v>
      </c>
      <c r="M13" s="87">
        <v>537</v>
      </c>
      <c r="N13" s="87">
        <v>142</v>
      </c>
      <c r="O13" s="87">
        <v>229</v>
      </c>
      <c r="P13" s="18"/>
      <c r="Q13" s="18"/>
      <c r="R13" s="18"/>
      <c r="S13" s="18"/>
      <c r="T13" s="18"/>
      <c r="U13" s="18"/>
      <c r="V13" s="18"/>
      <c r="W13" s="18"/>
      <c r="X13" s="18"/>
      <c r="Y13" s="18"/>
    </row>
    <row r="14" spans="1:25" ht="16.25" customHeight="1">
      <c r="A14" s="113"/>
      <c r="B14" s="56" t="s">
        <v>51</v>
      </c>
      <c r="C14" s="56"/>
      <c r="D14" s="56"/>
      <c r="E14" s="66" t="s">
        <v>87</v>
      </c>
      <c r="F14" s="67">
        <f>F9-F12</f>
        <v>-396</v>
      </c>
      <c r="G14" s="67">
        <f t="shared" ref="G14:K14" si="0">G9-G12</f>
        <v>-913</v>
      </c>
      <c r="H14" s="67">
        <f t="shared" si="0"/>
        <v>1</v>
      </c>
      <c r="I14" s="67">
        <f t="shared" si="0"/>
        <v>-9</v>
      </c>
      <c r="J14" s="67">
        <f t="shared" si="0"/>
        <v>-1005</v>
      </c>
      <c r="K14" s="87">
        <f t="shared" si="0"/>
        <v>-2076</v>
      </c>
      <c r="L14" s="87">
        <v>142</v>
      </c>
      <c r="M14" s="87">
        <v>-527</v>
      </c>
      <c r="N14" s="87">
        <v>7858</v>
      </c>
      <c r="O14" s="87">
        <v>7572</v>
      </c>
      <c r="P14" s="18"/>
      <c r="Q14" s="18"/>
      <c r="R14" s="18"/>
      <c r="S14" s="18"/>
      <c r="T14" s="18"/>
      <c r="U14" s="18"/>
      <c r="V14" s="18"/>
      <c r="W14" s="18"/>
      <c r="X14" s="18"/>
      <c r="Y14" s="18"/>
    </row>
    <row r="15" spans="1:25" ht="16.25" customHeight="1">
      <c r="A15" s="113"/>
      <c r="B15" s="56" t="s">
        <v>52</v>
      </c>
      <c r="C15" s="56"/>
      <c r="D15" s="56"/>
      <c r="E15" s="66" t="s">
        <v>88</v>
      </c>
      <c r="F15" s="67">
        <f>F10-F13</f>
        <v>-39</v>
      </c>
      <c r="G15" s="67">
        <f t="shared" ref="G15:O15" si="1">G10-G13</f>
        <v>-37</v>
      </c>
      <c r="H15" s="67">
        <f t="shared" si="1"/>
        <v>0</v>
      </c>
      <c r="I15" s="67">
        <f t="shared" si="1"/>
        <v>0</v>
      </c>
      <c r="J15" s="67">
        <f t="shared" si="1"/>
        <v>-25</v>
      </c>
      <c r="K15" s="87">
        <f t="shared" si="1"/>
        <v>644</v>
      </c>
      <c r="L15" s="87">
        <f t="shared" si="1"/>
        <v>484</v>
      </c>
      <c r="M15" s="87">
        <f t="shared" si="1"/>
        <v>-537</v>
      </c>
      <c r="N15" s="87">
        <f>N10-N13</f>
        <v>-142</v>
      </c>
      <c r="O15" s="87">
        <f t="shared" si="1"/>
        <v>-229</v>
      </c>
      <c r="P15" s="18"/>
      <c r="Q15" s="18"/>
      <c r="R15" s="18"/>
      <c r="S15" s="18"/>
      <c r="T15" s="18"/>
      <c r="U15" s="18"/>
      <c r="V15" s="18"/>
      <c r="W15" s="18"/>
      <c r="X15" s="18"/>
      <c r="Y15" s="18"/>
    </row>
    <row r="16" spans="1:25" ht="16.25" customHeight="1">
      <c r="A16" s="113"/>
      <c r="B16" s="56" t="s">
        <v>53</v>
      </c>
      <c r="C16" s="56"/>
      <c r="D16" s="56"/>
      <c r="E16" s="66" t="s">
        <v>89</v>
      </c>
      <c r="F16" s="67">
        <f>F8-F11-1</f>
        <v>-435</v>
      </c>
      <c r="G16" s="67">
        <f t="shared" ref="G16:J16" si="2">G8-G11</f>
        <v>-950</v>
      </c>
      <c r="H16" s="67">
        <f t="shared" si="2"/>
        <v>1</v>
      </c>
      <c r="I16" s="67">
        <f t="shared" si="2"/>
        <v>-9</v>
      </c>
      <c r="J16" s="67">
        <f t="shared" si="2"/>
        <v>-1030</v>
      </c>
      <c r="K16" s="87">
        <f>K8-K11+1</f>
        <v>-1432</v>
      </c>
      <c r="L16" s="87">
        <v>626</v>
      </c>
      <c r="M16" s="87">
        <v>-1064</v>
      </c>
      <c r="N16" s="87">
        <v>7716</v>
      </c>
      <c r="O16" s="87">
        <v>7343</v>
      </c>
      <c r="P16" s="18"/>
      <c r="Q16" s="18"/>
      <c r="R16" s="18"/>
      <c r="S16" s="18"/>
      <c r="T16" s="18"/>
      <c r="U16" s="18"/>
      <c r="V16" s="18"/>
      <c r="W16" s="18"/>
      <c r="X16" s="18"/>
      <c r="Y16" s="18"/>
    </row>
    <row r="17" spans="1:25" ht="16.25" customHeight="1">
      <c r="A17" s="113"/>
      <c r="B17" s="56" t="s">
        <v>54</v>
      </c>
      <c r="C17" s="56"/>
      <c r="D17" s="56"/>
      <c r="E17" s="54"/>
      <c r="F17" s="67">
        <v>0</v>
      </c>
      <c r="G17" s="67">
        <v>0</v>
      </c>
      <c r="H17" s="68">
        <v>0</v>
      </c>
      <c r="I17" s="68">
        <v>0</v>
      </c>
      <c r="J17" s="67">
        <v>-1262</v>
      </c>
      <c r="K17" s="87">
        <v>0</v>
      </c>
      <c r="L17" s="87">
        <v>35514</v>
      </c>
      <c r="M17" s="87">
        <v>37463</v>
      </c>
      <c r="N17" s="68">
        <v>180982</v>
      </c>
      <c r="O17" s="68">
        <v>190975</v>
      </c>
      <c r="P17" s="18"/>
      <c r="Q17" s="18"/>
      <c r="R17" s="18"/>
      <c r="S17" s="18"/>
      <c r="T17" s="18"/>
      <c r="U17" s="18"/>
      <c r="V17" s="18"/>
      <c r="W17" s="18"/>
      <c r="X17" s="18"/>
      <c r="Y17" s="18"/>
    </row>
    <row r="18" spans="1:25" ht="16.25" customHeight="1">
      <c r="A18" s="113"/>
      <c r="B18" s="56" t="s">
        <v>55</v>
      </c>
      <c r="C18" s="56"/>
      <c r="D18" s="56"/>
      <c r="E18" s="54"/>
      <c r="F18" s="69">
        <v>0</v>
      </c>
      <c r="G18" s="69">
        <v>0</v>
      </c>
      <c r="H18" s="69">
        <v>0</v>
      </c>
      <c r="I18" s="69">
        <v>0</v>
      </c>
      <c r="J18" s="69">
        <v>0</v>
      </c>
      <c r="K18" s="91">
        <v>0</v>
      </c>
      <c r="L18" s="91">
        <v>0</v>
      </c>
      <c r="M18" s="91">
        <v>0</v>
      </c>
      <c r="N18" s="91">
        <v>44987</v>
      </c>
      <c r="O18" s="91">
        <v>50667</v>
      </c>
      <c r="P18" s="18"/>
      <c r="Q18" s="18"/>
      <c r="R18" s="18"/>
      <c r="S18" s="18"/>
      <c r="T18" s="18"/>
      <c r="U18" s="18"/>
      <c r="V18" s="18"/>
      <c r="W18" s="18"/>
      <c r="X18" s="18"/>
      <c r="Y18" s="18"/>
    </row>
    <row r="19" spans="1:25" ht="16.25" customHeight="1">
      <c r="A19" s="113" t="s">
        <v>84</v>
      </c>
      <c r="B19" s="62" t="s">
        <v>56</v>
      </c>
      <c r="C19" s="56"/>
      <c r="D19" s="56"/>
      <c r="E19" s="66"/>
      <c r="F19" s="67">
        <v>15182</v>
      </c>
      <c r="G19" s="67">
        <v>15383</v>
      </c>
      <c r="H19" s="67">
        <v>19</v>
      </c>
      <c r="I19" s="67">
        <v>42</v>
      </c>
      <c r="J19" s="67">
        <v>37924</v>
      </c>
      <c r="K19" s="67">
        <v>39649</v>
      </c>
      <c r="L19" s="87">
        <v>4208</v>
      </c>
      <c r="M19" s="67">
        <v>5282</v>
      </c>
      <c r="N19" s="87">
        <v>20644</v>
      </c>
      <c r="O19" s="67">
        <v>25013</v>
      </c>
      <c r="P19" s="18"/>
      <c r="Q19" s="18"/>
      <c r="R19" s="18"/>
      <c r="S19" s="18"/>
      <c r="T19" s="18"/>
      <c r="U19" s="18"/>
      <c r="V19" s="18"/>
      <c r="W19" s="18"/>
      <c r="X19" s="18"/>
      <c r="Y19" s="18"/>
    </row>
    <row r="20" spans="1:25" ht="16.25" customHeight="1">
      <c r="A20" s="113"/>
      <c r="B20" s="63"/>
      <c r="C20" s="56" t="s">
        <v>57</v>
      </c>
      <c r="D20" s="56"/>
      <c r="E20" s="66"/>
      <c r="F20" s="67">
        <v>12000</v>
      </c>
      <c r="G20" s="67">
        <v>12400</v>
      </c>
      <c r="H20" s="67">
        <v>0</v>
      </c>
      <c r="I20" s="67">
        <v>0</v>
      </c>
      <c r="J20" s="67">
        <v>25416</v>
      </c>
      <c r="K20" s="68">
        <v>25020</v>
      </c>
      <c r="L20" s="87">
        <v>4175</v>
      </c>
      <c r="M20" s="67">
        <v>5256</v>
      </c>
      <c r="N20" s="87">
        <v>13071</v>
      </c>
      <c r="O20" s="67">
        <v>17470</v>
      </c>
      <c r="P20" s="18"/>
      <c r="Q20" s="18"/>
      <c r="R20" s="18"/>
      <c r="S20" s="18"/>
      <c r="T20" s="18"/>
      <c r="U20" s="18"/>
      <c r="V20" s="18"/>
      <c r="W20" s="18"/>
      <c r="X20" s="18"/>
      <c r="Y20" s="18"/>
    </row>
    <row r="21" spans="1:25" ht="16.25" customHeight="1">
      <c r="A21" s="113"/>
      <c r="B21" s="56" t="s">
        <v>58</v>
      </c>
      <c r="C21" s="56"/>
      <c r="D21" s="56"/>
      <c r="E21" s="66" t="s">
        <v>90</v>
      </c>
      <c r="F21" s="67">
        <v>15182</v>
      </c>
      <c r="G21" s="67">
        <v>15383</v>
      </c>
      <c r="H21" s="67">
        <v>19</v>
      </c>
      <c r="I21" s="67">
        <v>42</v>
      </c>
      <c r="J21" s="67">
        <v>37924</v>
      </c>
      <c r="K21" s="67">
        <v>39649</v>
      </c>
      <c r="L21" s="87">
        <v>4208</v>
      </c>
      <c r="M21" s="67">
        <v>5282</v>
      </c>
      <c r="N21" s="87">
        <v>20644</v>
      </c>
      <c r="O21" s="67">
        <v>25013</v>
      </c>
      <c r="P21" s="18"/>
      <c r="Q21" s="18"/>
      <c r="R21" s="18"/>
      <c r="S21" s="18"/>
      <c r="T21" s="18"/>
      <c r="U21" s="18"/>
      <c r="V21" s="18"/>
      <c r="W21" s="18"/>
      <c r="X21" s="18"/>
      <c r="Y21" s="18"/>
    </row>
    <row r="22" spans="1:25" ht="16.25" customHeight="1">
      <c r="A22" s="113"/>
      <c r="B22" s="62" t="s">
        <v>59</v>
      </c>
      <c r="C22" s="56"/>
      <c r="D22" s="56"/>
      <c r="E22" s="66" t="s">
        <v>91</v>
      </c>
      <c r="F22" s="67">
        <v>37259</v>
      </c>
      <c r="G22" s="67">
        <v>37781</v>
      </c>
      <c r="H22" s="67">
        <v>605</v>
      </c>
      <c r="I22" s="67">
        <v>437</v>
      </c>
      <c r="J22" s="67">
        <v>78605</v>
      </c>
      <c r="K22" s="67">
        <v>76788</v>
      </c>
      <c r="L22" s="87">
        <v>6222</v>
      </c>
      <c r="M22" s="67">
        <v>6842</v>
      </c>
      <c r="N22" s="87">
        <v>66425</v>
      </c>
      <c r="O22" s="67">
        <v>58347</v>
      </c>
      <c r="P22" s="18"/>
      <c r="Q22" s="18"/>
      <c r="R22" s="18"/>
      <c r="S22" s="18"/>
      <c r="T22" s="18"/>
      <c r="U22" s="18"/>
      <c r="V22" s="18"/>
      <c r="W22" s="18"/>
      <c r="X22" s="18"/>
      <c r="Y22" s="18"/>
    </row>
    <row r="23" spans="1:25" ht="16.25" customHeight="1">
      <c r="A23" s="113"/>
      <c r="B23" s="63" t="s">
        <v>60</v>
      </c>
      <c r="C23" s="56" t="s">
        <v>61</v>
      </c>
      <c r="D23" s="56"/>
      <c r="E23" s="66"/>
      <c r="F23" s="67">
        <v>5087</v>
      </c>
      <c r="G23" s="67">
        <v>5860</v>
      </c>
      <c r="H23" s="67">
        <v>0</v>
      </c>
      <c r="I23" s="67">
        <v>0</v>
      </c>
      <c r="J23" s="67">
        <v>27471</v>
      </c>
      <c r="K23" s="67">
        <v>26639</v>
      </c>
      <c r="L23" s="87">
        <v>1948</v>
      </c>
      <c r="M23" s="67">
        <v>1502</v>
      </c>
      <c r="N23" s="87">
        <v>47514</v>
      </c>
      <c r="O23" s="67">
        <v>39422</v>
      </c>
      <c r="P23" s="18"/>
      <c r="Q23" s="18"/>
      <c r="R23" s="18"/>
      <c r="S23" s="18"/>
      <c r="T23" s="18"/>
      <c r="U23" s="18"/>
      <c r="V23" s="18"/>
      <c r="W23" s="18"/>
      <c r="X23" s="18"/>
      <c r="Y23" s="18"/>
    </row>
    <row r="24" spans="1:25" ht="16.25" customHeight="1">
      <c r="A24" s="113"/>
      <c r="B24" s="56" t="s">
        <v>92</v>
      </c>
      <c r="C24" s="56"/>
      <c r="D24" s="56"/>
      <c r="E24" s="66" t="s">
        <v>93</v>
      </c>
      <c r="F24" s="67">
        <f>F21-F22</f>
        <v>-22077</v>
      </c>
      <c r="G24" s="67">
        <f t="shared" ref="G24:O24" si="3">G21-G22</f>
        <v>-22398</v>
      </c>
      <c r="H24" s="67">
        <f>H21-H22+1</f>
        <v>-585</v>
      </c>
      <c r="I24" s="67">
        <f t="shared" si="3"/>
        <v>-395</v>
      </c>
      <c r="J24" s="67">
        <f>J21-J22-1</f>
        <v>-40682</v>
      </c>
      <c r="K24" s="67">
        <f t="shared" si="3"/>
        <v>-37139</v>
      </c>
      <c r="L24" s="87">
        <f>L21-L22-1</f>
        <v>-2015</v>
      </c>
      <c r="M24" s="67">
        <f t="shared" si="3"/>
        <v>-1560</v>
      </c>
      <c r="N24" s="87">
        <f>N21-N22</f>
        <v>-45781</v>
      </c>
      <c r="O24" s="67">
        <f t="shared" si="3"/>
        <v>-33334</v>
      </c>
      <c r="P24" s="18"/>
      <c r="Q24" s="18"/>
      <c r="R24" s="18"/>
      <c r="S24" s="18"/>
      <c r="T24" s="18"/>
      <c r="U24" s="18"/>
      <c r="V24" s="18"/>
      <c r="W24" s="18"/>
      <c r="X24" s="18"/>
      <c r="Y24" s="18"/>
    </row>
    <row r="25" spans="1:25" ht="16.25" customHeight="1">
      <c r="A25" s="113"/>
      <c r="B25" s="62" t="s">
        <v>62</v>
      </c>
      <c r="C25" s="62"/>
      <c r="D25" s="62"/>
      <c r="E25" s="117" t="s">
        <v>94</v>
      </c>
      <c r="F25" s="112">
        <v>22077</v>
      </c>
      <c r="G25" s="112">
        <v>22398</v>
      </c>
      <c r="H25" s="112">
        <v>585</v>
      </c>
      <c r="I25" s="112">
        <v>395</v>
      </c>
      <c r="J25" s="112">
        <v>40686</v>
      </c>
      <c r="K25" s="112">
        <v>37142</v>
      </c>
      <c r="L25" s="110">
        <v>5215</v>
      </c>
      <c r="M25" s="112">
        <v>1688</v>
      </c>
      <c r="N25" s="110">
        <v>10808</v>
      </c>
      <c r="O25" s="112">
        <v>8739</v>
      </c>
      <c r="P25" s="18"/>
      <c r="Q25" s="18"/>
      <c r="R25" s="18"/>
      <c r="S25" s="18"/>
      <c r="T25" s="18"/>
      <c r="U25" s="18"/>
      <c r="V25" s="18"/>
      <c r="W25" s="18"/>
      <c r="X25" s="18"/>
      <c r="Y25" s="18"/>
    </row>
    <row r="26" spans="1:25" ht="16.25" customHeight="1">
      <c r="A26" s="113"/>
      <c r="B26" s="83" t="s">
        <v>63</v>
      </c>
      <c r="C26" s="83"/>
      <c r="D26" s="83"/>
      <c r="E26" s="118"/>
      <c r="F26" s="111"/>
      <c r="G26" s="111"/>
      <c r="H26" s="111"/>
      <c r="I26" s="111"/>
      <c r="J26" s="111"/>
      <c r="K26" s="111"/>
      <c r="L26" s="111"/>
      <c r="M26" s="111"/>
      <c r="N26" s="111"/>
      <c r="O26" s="111"/>
      <c r="P26" s="18"/>
      <c r="Q26" s="18"/>
      <c r="R26" s="18"/>
      <c r="S26" s="18"/>
      <c r="T26" s="18"/>
      <c r="U26" s="18"/>
      <c r="V26" s="18"/>
      <c r="W26" s="18"/>
      <c r="X26" s="18"/>
      <c r="Y26" s="18"/>
    </row>
    <row r="27" spans="1:25" ht="16.25" customHeight="1">
      <c r="A27" s="113"/>
      <c r="B27" s="56" t="s">
        <v>95</v>
      </c>
      <c r="C27" s="56"/>
      <c r="D27" s="56"/>
      <c r="E27" s="66" t="s">
        <v>96</v>
      </c>
      <c r="F27" s="67">
        <f>F24+F25</f>
        <v>0</v>
      </c>
      <c r="G27" s="67">
        <f t="shared" ref="G27:M27" si="4">G24+G25</f>
        <v>0</v>
      </c>
      <c r="H27" s="67">
        <f t="shared" si="4"/>
        <v>0</v>
      </c>
      <c r="I27" s="67">
        <f t="shared" si="4"/>
        <v>0</v>
      </c>
      <c r="J27" s="67">
        <f>J24+J25+1</f>
        <v>5</v>
      </c>
      <c r="K27" s="67">
        <f t="shared" si="4"/>
        <v>3</v>
      </c>
      <c r="L27" s="87">
        <f>L24+L25</f>
        <v>3200</v>
      </c>
      <c r="M27" s="67">
        <f t="shared" si="4"/>
        <v>128</v>
      </c>
      <c r="N27" s="87">
        <f>N24+N25</f>
        <v>-34973</v>
      </c>
      <c r="O27" s="67">
        <f>O24+O25-1</f>
        <v>-24596</v>
      </c>
      <c r="P27" s="18"/>
      <c r="Q27" s="18"/>
      <c r="R27" s="18"/>
      <c r="S27" s="18"/>
      <c r="T27" s="18"/>
      <c r="U27" s="18"/>
      <c r="V27" s="18"/>
      <c r="W27" s="18"/>
      <c r="X27" s="18"/>
      <c r="Y27" s="18"/>
    </row>
    <row r="28" spans="1:25" ht="16.25" customHeight="1">
      <c r="A28" s="11"/>
      <c r="F28" s="18"/>
      <c r="G28" s="18"/>
      <c r="H28" s="18"/>
      <c r="I28" s="18"/>
      <c r="J28" s="18"/>
      <c r="K28" s="18"/>
      <c r="L28" s="18"/>
      <c r="M28" s="18"/>
      <c r="N28" s="18"/>
      <c r="O28" s="18"/>
      <c r="P28" s="18"/>
      <c r="Q28" s="18"/>
      <c r="R28" s="18"/>
      <c r="S28" s="18"/>
      <c r="T28" s="18"/>
      <c r="U28" s="18"/>
      <c r="V28" s="18"/>
      <c r="W28" s="18"/>
      <c r="X28" s="18"/>
      <c r="Y28" s="18"/>
    </row>
    <row r="29" spans="1:25" ht="16.25" customHeight="1">
      <c r="A29" s="12"/>
      <c r="F29" s="18"/>
      <c r="G29" s="18"/>
      <c r="H29" s="18"/>
      <c r="I29" s="18"/>
      <c r="J29" s="19"/>
      <c r="K29" s="19"/>
      <c r="L29" s="18"/>
      <c r="M29" s="18"/>
      <c r="N29" s="18"/>
      <c r="O29" s="19" t="s">
        <v>100</v>
      </c>
      <c r="P29" s="18"/>
      <c r="Q29" s="18"/>
      <c r="R29" s="18"/>
      <c r="S29" s="18"/>
      <c r="T29" s="18"/>
      <c r="U29" s="18"/>
      <c r="V29" s="18"/>
      <c r="W29" s="18"/>
      <c r="X29" s="18"/>
      <c r="Y29" s="19"/>
    </row>
    <row r="30" spans="1:25" ht="16.25" customHeight="1">
      <c r="A30" s="115" t="s">
        <v>64</v>
      </c>
      <c r="B30" s="115"/>
      <c r="C30" s="115"/>
      <c r="D30" s="115"/>
      <c r="E30" s="115"/>
      <c r="F30" s="106" t="s">
        <v>249</v>
      </c>
      <c r="G30" s="107"/>
      <c r="H30" s="106" t="s">
        <v>250</v>
      </c>
      <c r="I30" s="107"/>
      <c r="J30" s="108" t="s">
        <v>251</v>
      </c>
      <c r="K30" s="108"/>
      <c r="L30" s="106" t="s">
        <v>252</v>
      </c>
      <c r="M30" s="107"/>
      <c r="N30" s="109" t="s">
        <v>253</v>
      </c>
      <c r="O30" s="109"/>
      <c r="P30" s="25"/>
      <c r="Q30" s="18"/>
      <c r="R30" s="25"/>
      <c r="S30" s="18"/>
      <c r="T30" s="25"/>
      <c r="U30" s="18"/>
      <c r="V30" s="25"/>
      <c r="W30" s="18"/>
      <c r="X30" s="25"/>
      <c r="Y30" s="18"/>
    </row>
    <row r="31" spans="1:25" ht="16.25" customHeight="1">
      <c r="A31" s="115"/>
      <c r="B31" s="115"/>
      <c r="C31" s="115"/>
      <c r="D31" s="115"/>
      <c r="E31" s="115"/>
      <c r="F31" s="54" t="s">
        <v>236</v>
      </c>
      <c r="G31" s="54" t="s">
        <v>231</v>
      </c>
      <c r="H31" s="54" t="s">
        <v>236</v>
      </c>
      <c r="I31" s="54" t="s">
        <v>231</v>
      </c>
      <c r="J31" s="54" t="s">
        <v>236</v>
      </c>
      <c r="K31" s="54" t="s">
        <v>231</v>
      </c>
      <c r="L31" s="54" t="s">
        <v>236</v>
      </c>
      <c r="M31" s="54" t="s">
        <v>231</v>
      </c>
      <c r="N31" s="54" t="s">
        <v>236</v>
      </c>
      <c r="O31" s="54" t="s">
        <v>231</v>
      </c>
      <c r="P31" s="23"/>
      <c r="Q31" s="23"/>
      <c r="R31" s="23"/>
      <c r="S31" s="23"/>
      <c r="T31" s="23"/>
      <c r="U31" s="23"/>
      <c r="V31" s="23"/>
      <c r="W31" s="23"/>
      <c r="X31" s="23"/>
      <c r="Y31" s="23"/>
    </row>
    <row r="32" spans="1:25" ht="16.25" customHeight="1">
      <c r="A32" s="113" t="s">
        <v>85</v>
      </c>
      <c r="B32" s="62" t="s">
        <v>45</v>
      </c>
      <c r="C32" s="56"/>
      <c r="D32" s="56"/>
      <c r="E32" s="66" t="s">
        <v>36</v>
      </c>
      <c r="F32" s="87">
        <v>5208</v>
      </c>
      <c r="G32" s="87">
        <v>5301</v>
      </c>
      <c r="H32" s="87">
        <v>969</v>
      </c>
      <c r="I32" s="87">
        <v>955</v>
      </c>
      <c r="J32" s="87">
        <v>17</v>
      </c>
      <c r="K32" s="87">
        <v>17</v>
      </c>
      <c r="L32" s="87">
        <v>1481</v>
      </c>
      <c r="M32" s="87">
        <v>1439</v>
      </c>
      <c r="N32" s="87">
        <v>0</v>
      </c>
      <c r="O32" s="67">
        <v>0</v>
      </c>
      <c r="P32" s="22"/>
      <c r="Q32" s="22"/>
      <c r="R32" s="22"/>
      <c r="S32" s="22"/>
      <c r="T32" s="24"/>
      <c r="U32" s="24"/>
      <c r="V32" s="22"/>
      <c r="W32" s="22"/>
      <c r="X32" s="24"/>
      <c r="Y32" s="24"/>
    </row>
    <row r="33" spans="1:25" ht="16.25" customHeight="1">
      <c r="A33" s="119"/>
      <c r="B33" s="64"/>
      <c r="C33" s="62" t="s">
        <v>65</v>
      </c>
      <c r="D33" s="56"/>
      <c r="E33" s="66"/>
      <c r="F33" s="87">
        <v>4339</v>
      </c>
      <c r="G33" s="87">
        <v>4426</v>
      </c>
      <c r="H33" s="87">
        <v>195</v>
      </c>
      <c r="I33" s="87">
        <v>186</v>
      </c>
      <c r="J33" s="87">
        <v>17</v>
      </c>
      <c r="K33" s="87">
        <v>17</v>
      </c>
      <c r="L33" s="87">
        <v>1481</v>
      </c>
      <c r="M33" s="87">
        <v>1439</v>
      </c>
      <c r="N33" s="87">
        <v>0</v>
      </c>
      <c r="O33" s="67">
        <v>0</v>
      </c>
      <c r="P33" s="22"/>
      <c r="Q33" s="22"/>
      <c r="R33" s="22"/>
      <c r="S33" s="22"/>
      <c r="T33" s="24"/>
      <c r="U33" s="24"/>
      <c r="V33" s="22"/>
      <c r="W33" s="22"/>
      <c r="X33" s="24"/>
      <c r="Y33" s="24"/>
    </row>
    <row r="34" spans="1:25" ht="16.25" customHeight="1">
      <c r="A34" s="119"/>
      <c r="B34" s="64"/>
      <c r="C34" s="63"/>
      <c r="D34" s="56" t="s">
        <v>66</v>
      </c>
      <c r="E34" s="66"/>
      <c r="F34" s="87">
        <v>2914</v>
      </c>
      <c r="G34" s="87">
        <v>2902</v>
      </c>
      <c r="H34" s="87">
        <v>195</v>
      </c>
      <c r="I34" s="87">
        <v>186</v>
      </c>
      <c r="J34" s="87">
        <v>0</v>
      </c>
      <c r="K34" s="87">
        <v>0</v>
      </c>
      <c r="L34" s="87">
        <v>1481</v>
      </c>
      <c r="M34" s="87">
        <v>1439</v>
      </c>
      <c r="N34" s="87">
        <v>0</v>
      </c>
      <c r="O34" s="67">
        <v>0</v>
      </c>
      <c r="P34" s="22"/>
      <c r="Q34" s="22"/>
      <c r="R34" s="22"/>
      <c r="S34" s="22"/>
      <c r="T34" s="24"/>
      <c r="U34" s="24"/>
      <c r="V34" s="22"/>
      <c r="W34" s="22"/>
      <c r="X34" s="24"/>
      <c r="Y34" s="24"/>
    </row>
    <row r="35" spans="1:25" ht="16.25" customHeight="1">
      <c r="A35" s="119"/>
      <c r="B35" s="63"/>
      <c r="C35" s="56" t="s">
        <v>67</v>
      </c>
      <c r="D35" s="56"/>
      <c r="E35" s="66"/>
      <c r="F35" s="87">
        <v>869</v>
      </c>
      <c r="G35" s="87">
        <v>875</v>
      </c>
      <c r="H35" s="87">
        <v>774</v>
      </c>
      <c r="I35" s="87">
        <v>769</v>
      </c>
      <c r="J35" s="94">
        <v>1</v>
      </c>
      <c r="K35" s="91">
        <v>0.5</v>
      </c>
      <c r="L35" s="87">
        <v>0</v>
      </c>
      <c r="M35" s="87">
        <v>0</v>
      </c>
      <c r="N35" s="87">
        <v>0</v>
      </c>
      <c r="O35" s="67">
        <v>0</v>
      </c>
      <c r="P35" s="22"/>
      <c r="Q35" s="22"/>
      <c r="R35" s="22"/>
      <c r="S35" s="22"/>
      <c r="T35" s="24"/>
      <c r="U35" s="24"/>
      <c r="V35" s="22"/>
      <c r="W35" s="22"/>
      <c r="X35" s="24"/>
      <c r="Y35" s="24"/>
    </row>
    <row r="36" spans="1:25" ht="16.25" customHeight="1">
      <c r="A36" s="119"/>
      <c r="B36" s="62" t="s">
        <v>48</v>
      </c>
      <c r="C36" s="56"/>
      <c r="D36" s="56"/>
      <c r="E36" s="66" t="s">
        <v>37</v>
      </c>
      <c r="F36" s="87">
        <v>4431</v>
      </c>
      <c r="G36" s="87">
        <v>4490</v>
      </c>
      <c r="H36" s="87">
        <v>1002</v>
      </c>
      <c r="I36" s="87">
        <v>933</v>
      </c>
      <c r="J36" s="87">
        <v>16</v>
      </c>
      <c r="K36" s="87">
        <v>16</v>
      </c>
      <c r="L36" s="87">
        <v>698</v>
      </c>
      <c r="M36" s="87">
        <v>681</v>
      </c>
      <c r="N36" s="87">
        <v>0</v>
      </c>
      <c r="O36" s="67">
        <v>0</v>
      </c>
      <c r="P36" s="22"/>
      <c r="Q36" s="22"/>
      <c r="R36" s="22"/>
      <c r="S36" s="22"/>
      <c r="T36" s="22"/>
      <c r="U36" s="22"/>
      <c r="V36" s="22"/>
      <c r="W36" s="22"/>
      <c r="X36" s="24"/>
      <c r="Y36" s="24"/>
    </row>
    <row r="37" spans="1:25" ht="16.25" customHeight="1">
      <c r="A37" s="119"/>
      <c r="B37" s="64"/>
      <c r="C37" s="56" t="s">
        <v>68</v>
      </c>
      <c r="D37" s="56"/>
      <c r="E37" s="66"/>
      <c r="F37" s="87">
        <v>4112</v>
      </c>
      <c r="G37" s="87">
        <v>4163</v>
      </c>
      <c r="H37" s="87">
        <v>982</v>
      </c>
      <c r="I37" s="87">
        <v>926</v>
      </c>
      <c r="J37" s="87">
        <v>15</v>
      </c>
      <c r="K37" s="87">
        <v>15</v>
      </c>
      <c r="L37" s="87">
        <v>698</v>
      </c>
      <c r="M37" s="87">
        <v>681</v>
      </c>
      <c r="N37" s="87">
        <v>0</v>
      </c>
      <c r="O37" s="67">
        <v>0</v>
      </c>
      <c r="P37" s="22"/>
      <c r="Q37" s="22"/>
      <c r="R37" s="22"/>
      <c r="S37" s="22"/>
      <c r="T37" s="22"/>
      <c r="U37" s="22"/>
      <c r="V37" s="22"/>
      <c r="W37" s="22"/>
      <c r="X37" s="24"/>
      <c r="Y37" s="24"/>
    </row>
    <row r="38" spans="1:25" ht="16.25" customHeight="1">
      <c r="A38" s="119"/>
      <c r="B38" s="63"/>
      <c r="C38" s="56" t="s">
        <v>69</v>
      </c>
      <c r="D38" s="56"/>
      <c r="E38" s="66"/>
      <c r="F38" s="87">
        <v>319</v>
      </c>
      <c r="G38" s="87">
        <v>327.73599999999999</v>
      </c>
      <c r="H38" s="87">
        <v>20</v>
      </c>
      <c r="I38" s="87">
        <v>7</v>
      </c>
      <c r="J38" s="87">
        <v>2</v>
      </c>
      <c r="K38" s="91">
        <v>2</v>
      </c>
      <c r="L38" s="87">
        <v>0</v>
      </c>
      <c r="M38" s="87">
        <v>0</v>
      </c>
      <c r="N38" s="87">
        <v>0</v>
      </c>
      <c r="O38" s="67">
        <v>0</v>
      </c>
      <c r="P38" s="22"/>
      <c r="Q38" s="22"/>
      <c r="R38" s="24"/>
      <c r="S38" s="24"/>
      <c r="T38" s="22"/>
      <c r="U38" s="22"/>
      <c r="V38" s="22"/>
      <c r="W38" s="22"/>
      <c r="X38" s="24"/>
      <c r="Y38" s="24"/>
    </row>
    <row r="39" spans="1:25" ht="16.25" customHeight="1">
      <c r="A39" s="119"/>
      <c r="B39" s="30" t="s">
        <v>70</v>
      </c>
      <c r="C39" s="30"/>
      <c r="D39" s="30"/>
      <c r="E39" s="66" t="s">
        <v>97</v>
      </c>
      <c r="F39" s="87">
        <f t="shared" ref="F39:O39" si="5">F32-F36</f>
        <v>777</v>
      </c>
      <c r="G39" s="87">
        <f t="shared" si="5"/>
        <v>811</v>
      </c>
      <c r="H39" s="87">
        <f>H32-H36-1</f>
        <v>-34</v>
      </c>
      <c r="I39" s="87">
        <f t="shared" si="5"/>
        <v>22</v>
      </c>
      <c r="J39" s="87">
        <f t="shared" si="5"/>
        <v>1</v>
      </c>
      <c r="K39" s="87">
        <f t="shared" si="5"/>
        <v>1</v>
      </c>
      <c r="L39" s="87">
        <f t="shared" si="5"/>
        <v>783</v>
      </c>
      <c r="M39" s="87">
        <f t="shared" si="5"/>
        <v>758</v>
      </c>
      <c r="N39" s="87">
        <f t="shared" si="5"/>
        <v>0</v>
      </c>
      <c r="O39" s="67">
        <f t="shared" si="5"/>
        <v>0</v>
      </c>
      <c r="P39" s="22"/>
      <c r="Q39" s="22"/>
      <c r="R39" s="22"/>
      <c r="S39" s="22"/>
      <c r="T39" s="22"/>
      <c r="U39" s="22"/>
      <c r="V39" s="22"/>
      <c r="W39" s="22"/>
      <c r="X39" s="24"/>
      <c r="Y39" s="24"/>
    </row>
    <row r="40" spans="1:25" ht="16.25" customHeight="1">
      <c r="A40" s="113" t="s">
        <v>86</v>
      </c>
      <c r="B40" s="62" t="s">
        <v>71</v>
      </c>
      <c r="C40" s="56"/>
      <c r="D40" s="56"/>
      <c r="E40" s="66" t="s">
        <v>39</v>
      </c>
      <c r="F40" s="87">
        <v>4568</v>
      </c>
      <c r="G40" s="87">
        <v>2687</v>
      </c>
      <c r="H40" s="87">
        <v>825</v>
      </c>
      <c r="I40" s="87">
        <v>463</v>
      </c>
      <c r="J40" s="87">
        <v>2</v>
      </c>
      <c r="K40" s="87">
        <v>2</v>
      </c>
      <c r="L40" s="87">
        <v>0</v>
      </c>
      <c r="M40" s="87">
        <v>0</v>
      </c>
      <c r="N40" s="87">
        <v>645</v>
      </c>
      <c r="O40" s="67">
        <v>812</v>
      </c>
      <c r="P40" s="22"/>
      <c r="Q40" s="22"/>
      <c r="R40" s="22"/>
      <c r="S40" s="22"/>
      <c r="T40" s="24"/>
      <c r="U40" s="24"/>
      <c r="V40" s="24"/>
      <c r="W40" s="24"/>
      <c r="X40" s="22"/>
      <c r="Y40" s="22"/>
    </row>
    <row r="41" spans="1:25" ht="16.25" customHeight="1">
      <c r="A41" s="114"/>
      <c r="B41" s="63"/>
      <c r="C41" s="56" t="s">
        <v>72</v>
      </c>
      <c r="D41" s="56"/>
      <c r="E41" s="66"/>
      <c r="F41" s="91">
        <v>3268</v>
      </c>
      <c r="G41" s="91">
        <v>1457</v>
      </c>
      <c r="H41" s="91">
        <v>760</v>
      </c>
      <c r="I41" s="91">
        <v>458</v>
      </c>
      <c r="J41" s="91">
        <v>0</v>
      </c>
      <c r="K41" s="87">
        <v>0</v>
      </c>
      <c r="L41" s="87">
        <v>0</v>
      </c>
      <c r="M41" s="87">
        <v>0</v>
      </c>
      <c r="N41" s="87">
        <v>151</v>
      </c>
      <c r="O41" s="67">
        <v>386</v>
      </c>
      <c r="P41" s="24"/>
      <c r="Q41" s="24"/>
      <c r="R41" s="24"/>
      <c r="S41" s="24"/>
      <c r="T41" s="24"/>
      <c r="U41" s="24"/>
      <c r="V41" s="24"/>
      <c r="W41" s="24"/>
      <c r="X41" s="22"/>
      <c r="Y41" s="22"/>
    </row>
    <row r="42" spans="1:25" ht="16.25" customHeight="1">
      <c r="A42" s="114"/>
      <c r="B42" s="62" t="s">
        <v>59</v>
      </c>
      <c r="C42" s="56"/>
      <c r="D42" s="56"/>
      <c r="E42" s="66" t="s">
        <v>40</v>
      </c>
      <c r="F42" s="87">
        <v>5024</v>
      </c>
      <c r="G42" s="87">
        <v>3199</v>
      </c>
      <c r="H42" s="87">
        <v>758</v>
      </c>
      <c r="I42" s="87">
        <v>458</v>
      </c>
      <c r="J42" s="87">
        <v>34</v>
      </c>
      <c r="K42" s="87">
        <v>34</v>
      </c>
      <c r="L42" s="87">
        <v>783</v>
      </c>
      <c r="M42" s="87">
        <v>758</v>
      </c>
      <c r="N42" s="87">
        <v>645</v>
      </c>
      <c r="O42" s="67">
        <v>812</v>
      </c>
      <c r="P42" s="22"/>
      <c r="Q42" s="22"/>
      <c r="R42" s="22"/>
      <c r="S42" s="22"/>
      <c r="T42" s="24"/>
      <c r="U42" s="24"/>
      <c r="V42" s="22"/>
      <c r="W42" s="22"/>
      <c r="X42" s="22"/>
      <c r="Y42" s="22"/>
    </row>
    <row r="43" spans="1:25" ht="16.25" customHeight="1">
      <c r="A43" s="114"/>
      <c r="B43" s="63"/>
      <c r="C43" s="56" t="s">
        <v>73</v>
      </c>
      <c r="D43" s="56"/>
      <c r="E43" s="66"/>
      <c r="F43" s="87">
        <v>1792</v>
      </c>
      <c r="G43" s="87">
        <v>1619</v>
      </c>
      <c r="H43" s="87">
        <v>49</v>
      </c>
      <c r="I43" s="87">
        <v>0</v>
      </c>
      <c r="J43" s="87">
        <v>0</v>
      </c>
      <c r="K43" s="91">
        <v>0</v>
      </c>
      <c r="L43" s="87">
        <v>0</v>
      </c>
      <c r="M43" s="87">
        <v>0</v>
      </c>
      <c r="N43" s="87">
        <v>161</v>
      </c>
      <c r="O43" s="67">
        <v>132</v>
      </c>
      <c r="P43" s="22"/>
      <c r="Q43" s="22"/>
      <c r="R43" s="24"/>
      <c r="S43" s="22"/>
      <c r="T43" s="24"/>
      <c r="U43" s="24"/>
      <c r="V43" s="22"/>
      <c r="W43" s="22"/>
      <c r="X43" s="24"/>
      <c r="Y43" s="24"/>
    </row>
    <row r="44" spans="1:25" ht="16.25" customHeight="1">
      <c r="A44" s="114"/>
      <c r="B44" s="56" t="s">
        <v>70</v>
      </c>
      <c r="C44" s="56"/>
      <c r="D44" s="56"/>
      <c r="E44" s="66" t="s">
        <v>98</v>
      </c>
      <c r="F44" s="91">
        <f>F40-F42+1</f>
        <v>-455</v>
      </c>
      <c r="G44" s="91">
        <f>G40-G42</f>
        <v>-512</v>
      </c>
      <c r="H44" s="91">
        <f t="shared" ref="H44:O44" si="6">H40-H42</f>
        <v>67</v>
      </c>
      <c r="I44" s="91">
        <f t="shared" si="6"/>
        <v>5</v>
      </c>
      <c r="J44" s="91">
        <f t="shared" si="6"/>
        <v>-32</v>
      </c>
      <c r="K44" s="91">
        <f t="shared" si="6"/>
        <v>-32</v>
      </c>
      <c r="L44" s="91">
        <f t="shared" si="6"/>
        <v>-783</v>
      </c>
      <c r="M44" s="91">
        <f t="shared" si="6"/>
        <v>-758</v>
      </c>
      <c r="N44" s="91">
        <f t="shared" si="6"/>
        <v>0</v>
      </c>
      <c r="O44" s="69">
        <f t="shared" si="6"/>
        <v>0</v>
      </c>
      <c r="P44" s="24"/>
      <c r="Q44" s="24"/>
      <c r="R44" s="22"/>
      <c r="S44" s="22"/>
      <c r="T44" s="24"/>
      <c r="U44" s="24"/>
      <c r="V44" s="22"/>
      <c r="W44" s="22"/>
      <c r="X44" s="22"/>
      <c r="Y44" s="22"/>
    </row>
    <row r="45" spans="1:25" ht="16.25" customHeight="1">
      <c r="A45" s="113" t="s">
        <v>78</v>
      </c>
      <c r="B45" s="30" t="s">
        <v>74</v>
      </c>
      <c r="C45" s="30"/>
      <c r="D45" s="30"/>
      <c r="E45" s="66" t="s">
        <v>99</v>
      </c>
      <c r="F45" s="95">
        <v>322</v>
      </c>
      <c r="G45" s="87">
        <f>G39+G44</f>
        <v>299</v>
      </c>
      <c r="H45" s="95">
        <v>33</v>
      </c>
      <c r="I45" s="87">
        <f t="shared" ref="I45:O45" si="7">I39+I44</f>
        <v>27</v>
      </c>
      <c r="J45" s="95">
        <f t="shared" si="7"/>
        <v>-31</v>
      </c>
      <c r="K45" s="87">
        <f t="shared" si="7"/>
        <v>-31</v>
      </c>
      <c r="L45" s="87">
        <f t="shared" si="7"/>
        <v>0</v>
      </c>
      <c r="M45" s="87">
        <f t="shared" si="7"/>
        <v>0</v>
      </c>
      <c r="N45" s="87">
        <f t="shared" si="7"/>
        <v>0</v>
      </c>
      <c r="O45" s="67">
        <f t="shared" si="7"/>
        <v>0</v>
      </c>
      <c r="P45" s="22"/>
      <c r="Q45" s="22"/>
      <c r="R45" s="22"/>
      <c r="S45" s="22"/>
      <c r="T45" s="22"/>
      <c r="U45" s="22"/>
      <c r="V45" s="22"/>
      <c r="W45" s="22"/>
      <c r="X45" s="22"/>
      <c r="Y45" s="22"/>
    </row>
    <row r="46" spans="1:25" ht="16.25" customHeight="1">
      <c r="A46" s="114"/>
      <c r="B46" s="56" t="s">
        <v>75</v>
      </c>
      <c r="C46" s="56"/>
      <c r="D46" s="56"/>
      <c r="E46" s="56"/>
      <c r="F46" s="91">
        <v>322</v>
      </c>
      <c r="G46" s="91">
        <v>299</v>
      </c>
      <c r="H46" s="91">
        <v>33</v>
      </c>
      <c r="I46" s="91">
        <v>27</v>
      </c>
      <c r="J46" s="93">
        <v>0</v>
      </c>
      <c r="K46" s="91">
        <v>0</v>
      </c>
      <c r="L46" s="87">
        <v>0</v>
      </c>
      <c r="M46" s="87">
        <v>0</v>
      </c>
      <c r="N46" s="91">
        <v>0</v>
      </c>
      <c r="O46" s="69">
        <v>0</v>
      </c>
      <c r="P46" s="24"/>
      <c r="Q46" s="24"/>
      <c r="R46" s="24"/>
      <c r="S46" s="24"/>
      <c r="T46" s="24"/>
      <c r="U46" s="24"/>
      <c r="V46" s="24"/>
      <c r="W46" s="24"/>
      <c r="X46" s="24"/>
      <c r="Y46" s="24"/>
    </row>
    <row r="47" spans="1:25" ht="16.25" customHeight="1">
      <c r="A47" s="114"/>
      <c r="B47" s="56" t="s">
        <v>76</v>
      </c>
      <c r="C47" s="56"/>
      <c r="D47" s="56"/>
      <c r="E47" s="56"/>
      <c r="F47" s="96">
        <v>0</v>
      </c>
      <c r="G47" s="87">
        <v>0</v>
      </c>
      <c r="H47" s="96">
        <v>0</v>
      </c>
      <c r="I47" s="87">
        <v>0</v>
      </c>
      <c r="J47" s="92">
        <v>0</v>
      </c>
      <c r="K47" s="87">
        <v>0</v>
      </c>
      <c r="L47" s="87">
        <v>0</v>
      </c>
      <c r="M47" s="87">
        <v>0</v>
      </c>
      <c r="N47" s="87">
        <v>0</v>
      </c>
      <c r="O47" s="67">
        <v>0</v>
      </c>
      <c r="P47" s="22"/>
      <c r="Q47" s="22"/>
      <c r="R47" s="22"/>
      <c r="S47" s="22"/>
      <c r="T47" s="22"/>
      <c r="U47" s="22"/>
      <c r="V47" s="22"/>
      <c r="W47" s="22"/>
      <c r="X47" s="22"/>
      <c r="Y47" s="22"/>
    </row>
    <row r="48" spans="1:25" ht="16.25" customHeight="1">
      <c r="A48" s="114"/>
      <c r="B48" s="56" t="s">
        <v>77</v>
      </c>
      <c r="C48" s="56"/>
      <c r="D48" s="56"/>
      <c r="E48" s="56"/>
      <c r="F48" s="96">
        <v>0</v>
      </c>
      <c r="G48" s="87">
        <v>0</v>
      </c>
      <c r="H48" s="96">
        <v>0</v>
      </c>
      <c r="I48" s="87">
        <v>0</v>
      </c>
      <c r="J48" s="87">
        <v>0</v>
      </c>
      <c r="K48" s="87">
        <v>0</v>
      </c>
      <c r="L48" s="87">
        <v>0</v>
      </c>
      <c r="M48" s="87">
        <v>0</v>
      </c>
      <c r="N48" s="87">
        <v>0</v>
      </c>
      <c r="O48" s="67">
        <v>0</v>
      </c>
      <c r="P48" s="22"/>
      <c r="Q48" s="22"/>
      <c r="R48" s="22"/>
      <c r="S48" s="22"/>
      <c r="T48" s="22"/>
      <c r="U48" s="22"/>
      <c r="V48" s="22"/>
      <c r="W48" s="22"/>
      <c r="X48" s="22"/>
      <c r="Y48" s="22"/>
    </row>
    <row r="49" spans="1:1" ht="16.25" customHeight="1">
      <c r="A49" s="11" t="s">
        <v>82</v>
      </c>
    </row>
    <row r="50" spans="1:1" ht="16.25" customHeight="1">
      <c r="A50" s="11"/>
    </row>
  </sheetData>
  <mergeCells count="28">
    <mergeCell ref="I25:I26"/>
    <mergeCell ref="A45:A48"/>
    <mergeCell ref="A30:E31"/>
    <mergeCell ref="A6:E7"/>
    <mergeCell ref="A8:A18"/>
    <mergeCell ref="A19:A27"/>
    <mergeCell ref="E25:E26"/>
    <mergeCell ref="F25:F26"/>
    <mergeCell ref="A32:A39"/>
    <mergeCell ref="G25:G26"/>
    <mergeCell ref="H25:H26"/>
    <mergeCell ref="A40:A44"/>
    <mergeCell ref="N6:O6"/>
    <mergeCell ref="F30:G30"/>
    <mergeCell ref="H30:I30"/>
    <mergeCell ref="J30:K30"/>
    <mergeCell ref="L30:M30"/>
    <mergeCell ref="N30:O30"/>
    <mergeCell ref="F6:G6"/>
    <mergeCell ref="H6:I6"/>
    <mergeCell ref="J6:K6"/>
    <mergeCell ref="L6:M6"/>
    <mergeCell ref="N25:N26"/>
    <mergeCell ref="O25:O26"/>
    <mergeCell ref="J25:J26"/>
    <mergeCell ref="K25:K26"/>
    <mergeCell ref="L25:L26"/>
    <mergeCell ref="M25:M26"/>
  </mergeCells>
  <phoneticPr fontId="7"/>
  <printOptions horizontalCentered="1" gridLinesSet="0"/>
  <pageMargins left="0.78740157480314965" right="0.36" top="0.28000000000000003" bottom="0.23" header="0.19685039370078741" footer="0.19685039370078741"/>
  <pageSetup paperSize="9" scale="66" firstPageNumber="3" orientation="landscape" useFirstPageNumber="1" r:id="rId1"/>
  <headerFooter alignWithMargins="0">
    <oddHeader>&amp;R&amp;"明朝,斜体"&amp;9指定都市－2</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2"/>
  <sheetViews>
    <sheetView view="pageBreakPreview" zoomScaleNormal="100" zoomScaleSheetLayoutView="100" workbookViewId="0">
      <pane xSplit="5" ySplit="8" topLeftCell="F9" activePane="bottomRight" state="frozen"/>
      <selection activeCell="G46" sqref="G46"/>
      <selection pane="topRight" activeCell="G46" sqref="G46"/>
      <selection pane="bottomLeft" activeCell="G46" sqref="G46"/>
      <selection pane="bottomRight" activeCell="E2" sqref="E2"/>
    </sheetView>
  </sheetViews>
  <sheetFormatPr defaultColWidth="9" defaultRowHeight="13"/>
  <cols>
    <col min="1" max="2" width="3.6328125" style="1" customWidth="1"/>
    <col min="3" max="4" width="1.6328125" style="1" customWidth="1"/>
    <col min="5" max="5" width="32.6328125" style="1" customWidth="1"/>
    <col min="6" max="6" width="15.6328125" style="1" customWidth="1"/>
    <col min="7" max="7" width="10.6328125" style="1" customWidth="1"/>
    <col min="8" max="8" width="15.6328125" style="1" customWidth="1"/>
    <col min="9" max="24" width="10.6328125" style="1" customWidth="1"/>
    <col min="25" max="16384" width="9" style="1"/>
  </cols>
  <sheetData>
    <row r="1" spans="1:24" ht="34.25" customHeight="1">
      <c r="A1" s="100" t="s">
        <v>0</v>
      </c>
      <c r="B1" s="100"/>
      <c r="C1" s="100"/>
      <c r="D1" s="100"/>
      <c r="E1" s="20" t="s">
        <v>277</v>
      </c>
      <c r="F1" s="2"/>
    </row>
    <row r="3" spans="1:24" ht="14">
      <c r="A3" s="10" t="s">
        <v>105</v>
      </c>
    </row>
    <row r="5" spans="1:24" ht="14">
      <c r="A5" s="9" t="s">
        <v>242</v>
      </c>
      <c r="E5" s="3"/>
    </row>
    <row r="6" spans="1:24" ht="14">
      <c r="A6" s="3"/>
      <c r="G6" s="102" t="s">
        <v>106</v>
      </c>
      <c r="H6" s="103"/>
      <c r="I6" s="103"/>
      <c r="J6" s="34"/>
      <c r="K6" s="34"/>
      <c r="L6" s="34"/>
      <c r="M6" s="34"/>
      <c r="N6" s="34"/>
      <c r="O6" s="34"/>
      <c r="P6" s="34"/>
      <c r="Q6" s="34"/>
      <c r="R6" s="34"/>
      <c r="S6" s="34"/>
      <c r="T6" s="34"/>
      <c r="U6" s="34"/>
      <c r="V6" s="34"/>
      <c r="W6" s="34"/>
      <c r="X6" s="34"/>
    </row>
    <row r="7" spans="1:24" ht="27" customHeight="1">
      <c r="A7" s="8"/>
      <c r="B7" s="4"/>
      <c r="C7" s="4"/>
      <c r="D7" s="4"/>
      <c r="E7" s="60"/>
      <c r="F7" s="52" t="s">
        <v>237</v>
      </c>
      <c r="G7" s="52"/>
      <c r="H7" s="52" t="s">
        <v>238</v>
      </c>
      <c r="I7" s="70" t="s">
        <v>20</v>
      </c>
      <c r="J7" s="35"/>
      <c r="K7" s="35"/>
      <c r="L7" s="35"/>
      <c r="M7" s="35"/>
      <c r="N7" s="35"/>
      <c r="O7" s="35"/>
      <c r="P7" s="35"/>
      <c r="Q7" s="35"/>
      <c r="R7" s="35"/>
      <c r="S7" s="35"/>
      <c r="T7" s="35"/>
      <c r="U7" s="35"/>
      <c r="V7" s="35"/>
      <c r="W7" s="35"/>
      <c r="X7" s="35"/>
    </row>
    <row r="8" spans="1:24" ht="17.149999999999999" customHeight="1">
      <c r="A8" s="5"/>
      <c r="B8" s="6"/>
      <c r="C8" s="6"/>
      <c r="D8" s="6"/>
      <c r="E8" s="61"/>
      <c r="F8" s="54" t="s">
        <v>229</v>
      </c>
      <c r="G8" s="54" t="s">
        <v>1</v>
      </c>
      <c r="H8" s="54" t="s">
        <v>229</v>
      </c>
      <c r="I8" s="55"/>
      <c r="J8" s="31"/>
      <c r="K8" s="31"/>
      <c r="L8" s="31"/>
      <c r="M8" s="31"/>
      <c r="N8" s="31"/>
      <c r="O8" s="31"/>
      <c r="P8" s="31"/>
      <c r="Q8" s="31"/>
      <c r="R8" s="31"/>
      <c r="S8" s="31"/>
      <c r="T8" s="31"/>
      <c r="U8" s="31"/>
      <c r="V8" s="31"/>
      <c r="W8" s="31"/>
      <c r="X8" s="31"/>
    </row>
    <row r="9" spans="1:24" ht="18" customHeight="1">
      <c r="A9" s="101" t="s">
        <v>79</v>
      </c>
      <c r="B9" s="101" t="s">
        <v>80</v>
      </c>
      <c r="C9" s="62" t="s">
        <v>2</v>
      </c>
      <c r="D9" s="56"/>
      <c r="E9" s="56"/>
      <c r="F9" s="57">
        <v>617466</v>
      </c>
      <c r="G9" s="58">
        <f t="shared" ref="G9:G22" si="0">F9/$F$22*100</f>
        <v>43.714097599309035</v>
      </c>
      <c r="H9" s="57">
        <v>609534</v>
      </c>
      <c r="I9" s="58">
        <f t="shared" ref="I9:I40" si="1">(F9/H9-1)*100</f>
        <v>1.3013219935229303</v>
      </c>
      <c r="J9" s="36"/>
      <c r="K9" s="36"/>
      <c r="L9" s="36"/>
      <c r="M9" s="36"/>
      <c r="N9" s="36"/>
      <c r="O9" s="36"/>
      <c r="P9" s="36"/>
      <c r="Q9" s="36"/>
      <c r="R9" s="36"/>
      <c r="S9" s="36"/>
      <c r="T9" s="36"/>
      <c r="U9" s="36"/>
      <c r="V9" s="36"/>
      <c r="W9" s="36"/>
      <c r="X9" s="36"/>
    </row>
    <row r="10" spans="1:24" ht="18" customHeight="1">
      <c r="A10" s="101"/>
      <c r="B10" s="101"/>
      <c r="C10" s="64"/>
      <c r="D10" s="62" t="s">
        <v>21</v>
      </c>
      <c r="E10" s="56"/>
      <c r="F10" s="57">
        <v>296022</v>
      </c>
      <c r="G10" s="58">
        <f t="shared" si="0"/>
        <v>20.957161365229275</v>
      </c>
      <c r="H10" s="57">
        <v>295868</v>
      </c>
      <c r="I10" s="58">
        <f t="shared" si="1"/>
        <v>5.20502386199162E-2</v>
      </c>
      <c r="J10" s="36"/>
      <c r="K10" s="36"/>
      <c r="L10" s="36"/>
      <c r="M10" s="36"/>
      <c r="N10" s="36"/>
      <c r="O10" s="36"/>
      <c r="P10" s="36"/>
      <c r="Q10" s="36"/>
      <c r="R10" s="36"/>
      <c r="S10" s="36"/>
      <c r="T10" s="36"/>
      <c r="U10" s="36"/>
      <c r="V10" s="36"/>
      <c r="W10" s="36"/>
      <c r="X10" s="36"/>
    </row>
    <row r="11" spans="1:24" ht="18" customHeight="1">
      <c r="A11" s="101"/>
      <c r="B11" s="101"/>
      <c r="C11" s="51"/>
      <c r="D11" s="51"/>
      <c r="E11" s="30" t="s">
        <v>22</v>
      </c>
      <c r="F11" s="57">
        <v>233426</v>
      </c>
      <c r="G11" s="58">
        <f t="shared" si="0"/>
        <v>16.525617517752085</v>
      </c>
      <c r="H11" s="57">
        <v>232289</v>
      </c>
      <c r="I11" s="58">
        <f t="shared" si="1"/>
        <v>0.48947647112003168</v>
      </c>
      <c r="J11" s="36"/>
      <c r="K11" s="36"/>
      <c r="L11" s="36"/>
      <c r="M11" s="36"/>
      <c r="N11" s="36"/>
      <c r="O11" s="36"/>
      <c r="P11" s="36"/>
      <c r="Q11" s="36"/>
      <c r="R11" s="36"/>
      <c r="S11" s="36"/>
      <c r="T11" s="36"/>
      <c r="U11" s="36"/>
      <c r="V11" s="36"/>
      <c r="W11" s="36"/>
      <c r="X11" s="36"/>
    </row>
    <row r="12" spans="1:24" ht="18" customHeight="1">
      <c r="A12" s="101"/>
      <c r="B12" s="101"/>
      <c r="C12" s="51"/>
      <c r="D12" s="29"/>
      <c r="E12" s="30" t="s">
        <v>23</v>
      </c>
      <c r="F12" s="57">
        <v>46010</v>
      </c>
      <c r="G12" s="58">
        <f t="shared" si="0"/>
        <v>3.2573220720561271</v>
      </c>
      <c r="H12" s="57">
        <v>46845</v>
      </c>
      <c r="I12" s="58">
        <f t="shared" si="1"/>
        <v>-1.7824741167680624</v>
      </c>
      <c r="J12" s="36"/>
      <c r="K12" s="36"/>
      <c r="L12" s="36"/>
      <c r="M12" s="36"/>
      <c r="N12" s="36"/>
      <c r="O12" s="36"/>
      <c r="P12" s="36"/>
      <c r="Q12" s="36"/>
      <c r="R12" s="36"/>
      <c r="S12" s="36"/>
      <c r="T12" s="36"/>
      <c r="U12" s="36"/>
      <c r="V12" s="36"/>
      <c r="W12" s="36"/>
      <c r="X12" s="36"/>
    </row>
    <row r="13" spans="1:24" ht="18" customHeight="1">
      <c r="A13" s="101"/>
      <c r="B13" s="101"/>
      <c r="C13" s="63"/>
      <c r="D13" s="56" t="s">
        <v>24</v>
      </c>
      <c r="E13" s="56"/>
      <c r="F13" s="57">
        <v>232972</v>
      </c>
      <c r="G13" s="58">
        <f t="shared" si="0"/>
        <v>16.493476152381223</v>
      </c>
      <c r="H13" s="57">
        <v>227042</v>
      </c>
      <c r="I13" s="58">
        <f t="shared" si="1"/>
        <v>2.6118515516952767</v>
      </c>
      <c r="J13" s="36"/>
      <c r="K13" s="36"/>
      <c r="L13" s="36"/>
      <c r="M13" s="36"/>
      <c r="N13" s="36"/>
      <c r="O13" s="36"/>
      <c r="P13" s="36"/>
      <c r="Q13" s="36"/>
      <c r="R13" s="36"/>
      <c r="S13" s="36"/>
      <c r="T13" s="36"/>
      <c r="U13" s="36"/>
      <c r="V13" s="36"/>
      <c r="W13" s="36"/>
      <c r="X13" s="36"/>
    </row>
    <row r="14" spans="1:24" ht="18" customHeight="1">
      <c r="A14" s="101"/>
      <c r="B14" s="101"/>
      <c r="C14" s="56" t="s">
        <v>3</v>
      </c>
      <c r="D14" s="56"/>
      <c r="E14" s="56"/>
      <c r="F14" s="57">
        <v>6352</v>
      </c>
      <c r="G14" s="58">
        <f t="shared" si="0"/>
        <v>0.4496959313562382</v>
      </c>
      <c r="H14" s="57">
        <v>6284</v>
      </c>
      <c r="I14" s="58">
        <f t="shared" si="1"/>
        <v>1.0821133036282626</v>
      </c>
      <c r="J14" s="36"/>
      <c r="K14" s="36"/>
      <c r="L14" s="36"/>
      <c r="M14" s="36"/>
      <c r="N14" s="36"/>
      <c r="O14" s="36"/>
      <c r="P14" s="36"/>
      <c r="Q14" s="36"/>
      <c r="R14" s="36"/>
      <c r="S14" s="36"/>
      <c r="T14" s="36"/>
      <c r="U14" s="36"/>
      <c r="V14" s="36"/>
      <c r="W14" s="36"/>
      <c r="X14" s="36"/>
    </row>
    <row r="15" spans="1:24" ht="18" customHeight="1">
      <c r="A15" s="101"/>
      <c r="B15" s="101"/>
      <c r="C15" s="56" t="s">
        <v>4</v>
      </c>
      <c r="D15" s="56"/>
      <c r="E15" s="56"/>
      <c r="F15" s="57">
        <v>9268</v>
      </c>
      <c r="G15" s="58">
        <f t="shared" si="0"/>
        <v>0.65613694770302511</v>
      </c>
      <c r="H15" s="57">
        <v>12874</v>
      </c>
      <c r="I15" s="58">
        <f t="shared" si="1"/>
        <v>-28.009942519807364</v>
      </c>
      <c r="J15" s="36"/>
      <c r="K15" s="36"/>
      <c r="L15" s="36"/>
      <c r="M15" s="36"/>
      <c r="N15" s="36"/>
      <c r="O15" s="36"/>
      <c r="P15" s="36"/>
      <c r="Q15" s="36"/>
      <c r="R15" s="36"/>
      <c r="S15" s="36"/>
      <c r="T15" s="36"/>
      <c r="U15" s="36"/>
      <c r="V15" s="36"/>
      <c r="W15" s="36"/>
      <c r="X15" s="36"/>
    </row>
    <row r="16" spans="1:24" ht="18" customHeight="1">
      <c r="A16" s="101"/>
      <c r="B16" s="101"/>
      <c r="C16" s="56" t="s">
        <v>25</v>
      </c>
      <c r="D16" s="56"/>
      <c r="E16" s="56"/>
      <c r="F16" s="57">
        <v>37225</v>
      </c>
      <c r="G16" s="58">
        <f t="shared" si="0"/>
        <v>2.6353795725340001</v>
      </c>
      <c r="H16" s="57">
        <v>37480</v>
      </c>
      <c r="I16" s="58">
        <f t="shared" si="1"/>
        <v>-0.68036286019210745</v>
      </c>
      <c r="J16" s="36"/>
      <c r="K16" s="36"/>
      <c r="L16" s="36"/>
      <c r="M16" s="36"/>
      <c r="N16" s="36"/>
      <c r="O16" s="36"/>
      <c r="P16" s="36"/>
      <c r="Q16" s="36"/>
      <c r="R16" s="36"/>
      <c r="S16" s="36"/>
      <c r="T16" s="36"/>
      <c r="U16" s="36"/>
      <c r="V16" s="36"/>
      <c r="W16" s="36"/>
      <c r="X16" s="36"/>
    </row>
    <row r="17" spans="1:24" ht="18" customHeight="1">
      <c r="A17" s="101"/>
      <c r="B17" s="101"/>
      <c r="C17" s="56" t="s">
        <v>5</v>
      </c>
      <c r="D17" s="56"/>
      <c r="E17" s="56"/>
      <c r="F17" s="57">
        <v>289152</v>
      </c>
      <c r="G17" s="58">
        <f t="shared" si="0"/>
        <v>20.470793127128303</v>
      </c>
      <c r="H17" s="57">
        <v>293377</v>
      </c>
      <c r="I17" s="58">
        <f t="shared" si="1"/>
        <v>-1.4401265266193342</v>
      </c>
      <c r="J17" s="36"/>
      <c r="K17" s="36"/>
      <c r="L17" s="36"/>
      <c r="M17" s="36"/>
      <c r="N17" s="36"/>
      <c r="O17" s="36"/>
      <c r="P17" s="36"/>
      <c r="Q17" s="36"/>
      <c r="R17" s="36"/>
      <c r="S17" s="36"/>
      <c r="T17" s="36"/>
      <c r="U17" s="36"/>
      <c r="V17" s="36"/>
      <c r="W17" s="36"/>
      <c r="X17" s="36"/>
    </row>
    <row r="18" spans="1:24" ht="18" customHeight="1">
      <c r="A18" s="101"/>
      <c r="B18" s="101"/>
      <c r="C18" s="56" t="s">
        <v>26</v>
      </c>
      <c r="D18" s="56"/>
      <c r="E18" s="56"/>
      <c r="F18" s="57">
        <v>75995</v>
      </c>
      <c r="G18" s="58">
        <f t="shared" si="0"/>
        <v>5.3801389016714927</v>
      </c>
      <c r="H18" s="57">
        <v>89537</v>
      </c>
      <c r="I18" s="58">
        <f t="shared" si="1"/>
        <v>-15.124473681271432</v>
      </c>
      <c r="J18" s="36"/>
      <c r="K18" s="36"/>
      <c r="L18" s="36"/>
      <c r="M18" s="36"/>
      <c r="N18" s="36"/>
      <c r="O18" s="36"/>
      <c r="P18" s="36"/>
      <c r="Q18" s="36"/>
      <c r="R18" s="36"/>
      <c r="S18" s="36"/>
      <c r="T18" s="36"/>
      <c r="U18" s="36"/>
      <c r="V18" s="36"/>
      <c r="W18" s="36"/>
      <c r="X18" s="36"/>
    </row>
    <row r="19" spans="1:24" ht="18" customHeight="1">
      <c r="A19" s="101"/>
      <c r="B19" s="101"/>
      <c r="C19" s="56" t="s">
        <v>27</v>
      </c>
      <c r="D19" s="56"/>
      <c r="E19" s="56"/>
      <c r="F19" s="57">
        <v>7336</v>
      </c>
      <c r="G19" s="58">
        <f t="shared" si="0"/>
        <v>0.51935915497943375</v>
      </c>
      <c r="H19" s="57">
        <v>21033</v>
      </c>
      <c r="I19" s="58">
        <f t="shared" si="1"/>
        <v>-65.121475776161276</v>
      </c>
      <c r="J19" s="36"/>
      <c r="K19" s="36"/>
      <c r="L19" s="36"/>
      <c r="M19" s="36"/>
      <c r="N19" s="36"/>
      <c r="O19" s="36"/>
      <c r="P19" s="36"/>
      <c r="Q19" s="36"/>
      <c r="R19" s="36"/>
      <c r="S19" s="36"/>
      <c r="T19" s="36"/>
      <c r="U19" s="36"/>
      <c r="V19" s="36"/>
      <c r="W19" s="36"/>
      <c r="X19" s="36"/>
    </row>
    <row r="20" spans="1:24" ht="18" customHeight="1">
      <c r="A20" s="101"/>
      <c r="B20" s="101"/>
      <c r="C20" s="56" t="s">
        <v>6</v>
      </c>
      <c r="D20" s="56"/>
      <c r="E20" s="56"/>
      <c r="F20" s="57">
        <v>112804</v>
      </c>
      <c r="G20" s="58">
        <f t="shared" si="0"/>
        <v>7.9860673552753614</v>
      </c>
      <c r="H20" s="57">
        <v>110598</v>
      </c>
      <c r="I20" s="58">
        <f t="shared" si="1"/>
        <v>1.9946111141250222</v>
      </c>
      <c r="J20" s="36"/>
      <c r="K20" s="36"/>
      <c r="L20" s="36"/>
      <c r="M20" s="36"/>
      <c r="N20" s="36"/>
      <c r="O20" s="36"/>
      <c r="P20" s="36"/>
      <c r="Q20" s="36"/>
      <c r="R20" s="36"/>
      <c r="S20" s="36"/>
      <c r="T20" s="36"/>
      <c r="U20" s="36"/>
      <c r="V20" s="36"/>
      <c r="W20" s="36"/>
      <c r="X20" s="36"/>
    </row>
    <row r="21" spans="1:24" ht="18" customHeight="1">
      <c r="A21" s="101"/>
      <c r="B21" s="101"/>
      <c r="C21" s="56" t="s">
        <v>7</v>
      </c>
      <c r="D21" s="56"/>
      <c r="E21" s="56"/>
      <c r="F21" s="57">
        <v>256912</v>
      </c>
      <c r="G21" s="58">
        <f t="shared" si="0"/>
        <v>18.188331410043116</v>
      </c>
      <c r="H21" s="57">
        <v>254569</v>
      </c>
      <c r="I21" s="58">
        <f t="shared" si="1"/>
        <v>0.92037915064284714</v>
      </c>
      <c r="J21" s="36"/>
      <c r="K21" s="36"/>
      <c r="L21" s="36"/>
      <c r="M21" s="36"/>
      <c r="N21" s="36"/>
      <c r="O21" s="36"/>
      <c r="P21" s="36"/>
      <c r="Q21" s="36"/>
      <c r="R21" s="36"/>
      <c r="S21" s="36"/>
      <c r="T21" s="36"/>
      <c r="U21" s="36"/>
      <c r="V21" s="36"/>
      <c r="W21" s="36"/>
      <c r="X21" s="36"/>
    </row>
    <row r="22" spans="1:24" ht="18" customHeight="1">
      <c r="A22" s="101"/>
      <c r="B22" s="101"/>
      <c r="C22" s="56" t="s">
        <v>8</v>
      </c>
      <c r="D22" s="56"/>
      <c r="E22" s="56"/>
      <c r="F22" s="57">
        <f>SUM(F9,F14:F21)</f>
        <v>1412510</v>
      </c>
      <c r="G22" s="58">
        <f t="shared" si="0"/>
        <v>100</v>
      </c>
      <c r="H22" s="57">
        <f>SUM(H9,H14:H21)</f>
        <v>1435286</v>
      </c>
      <c r="I22" s="58">
        <f t="shared" si="1"/>
        <v>-1.5868614338884424</v>
      </c>
      <c r="J22" s="36"/>
      <c r="K22" s="36"/>
      <c r="L22" s="36"/>
      <c r="M22" s="36"/>
      <c r="N22" s="36"/>
      <c r="O22" s="36"/>
      <c r="P22" s="36"/>
      <c r="Q22" s="36"/>
      <c r="R22" s="36"/>
      <c r="S22" s="36"/>
      <c r="T22" s="36"/>
      <c r="U22" s="36"/>
      <c r="V22" s="36"/>
      <c r="W22" s="36"/>
      <c r="X22" s="36"/>
    </row>
    <row r="23" spans="1:24" ht="18" customHeight="1">
      <c r="A23" s="101"/>
      <c r="B23" s="101" t="s">
        <v>81</v>
      </c>
      <c r="C23" s="65" t="s">
        <v>9</v>
      </c>
      <c r="D23" s="30"/>
      <c r="E23" s="30"/>
      <c r="F23" s="57">
        <v>808622</v>
      </c>
      <c r="G23" s="58">
        <f t="shared" ref="G23:G40" si="2">F23/$F$40*100</f>
        <v>57.972674865019677</v>
      </c>
      <c r="H23" s="57">
        <v>782722</v>
      </c>
      <c r="I23" s="58">
        <f t="shared" si="1"/>
        <v>3.3089653797900187</v>
      </c>
      <c r="J23" s="36"/>
      <c r="K23" s="36"/>
      <c r="L23" s="36"/>
      <c r="M23" s="36"/>
      <c r="N23" s="36"/>
      <c r="O23" s="36"/>
      <c r="P23" s="36"/>
      <c r="Q23" s="36"/>
      <c r="R23" s="36"/>
      <c r="S23" s="36"/>
      <c r="T23" s="36"/>
      <c r="U23" s="36"/>
      <c r="V23" s="36"/>
      <c r="W23" s="36"/>
      <c r="X23" s="36"/>
    </row>
    <row r="24" spans="1:24" ht="18" customHeight="1">
      <c r="A24" s="101"/>
      <c r="B24" s="101"/>
      <c r="C24" s="64"/>
      <c r="D24" s="30" t="s">
        <v>10</v>
      </c>
      <c r="E24" s="30"/>
      <c r="F24" s="57">
        <v>262923</v>
      </c>
      <c r="G24" s="58">
        <f t="shared" si="2"/>
        <v>18.849783450778695</v>
      </c>
      <c r="H24" s="57">
        <v>270632</v>
      </c>
      <c r="I24" s="58">
        <f t="shared" si="1"/>
        <v>-2.8485175441189559</v>
      </c>
      <c r="J24" s="36"/>
      <c r="K24" s="36"/>
      <c r="L24" s="36"/>
      <c r="M24" s="36"/>
      <c r="N24" s="36"/>
      <c r="O24" s="36"/>
      <c r="P24" s="36"/>
      <c r="Q24" s="36"/>
      <c r="R24" s="36"/>
      <c r="S24" s="36"/>
      <c r="T24" s="36"/>
      <c r="U24" s="36"/>
      <c r="V24" s="36"/>
      <c r="W24" s="36"/>
      <c r="X24" s="36"/>
    </row>
    <row r="25" spans="1:24" ht="18" customHeight="1">
      <c r="A25" s="101"/>
      <c r="B25" s="101"/>
      <c r="C25" s="64"/>
      <c r="D25" s="30" t="s">
        <v>28</v>
      </c>
      <c r="E25" s="30"/>
      <c r="F25" s="57">
        <v>414930</v>
      </c>
      <c r="G25" s="58">
        <f t="shared" si="2"/>
        <v>29.747647209379185</v>
      </c>
      <c r="H25" s="57">
        <v>383120</v>
      </c>
      <c r="I25" s="58">
        <f t="shared" si="1"/>
        <v>8.3028816036750932</v>
      </c>
      <c r="J25" s="36"/>
      <c r="K25" s="36"/>
      <c r="L25" s="36"/>
      <c r="M25" s="36"/>
      <c r="N25" s="36"/>
      <c r="O25" s="36"/>
      <c r="P25" s="36"/>
      <c r="Q25" s="36"/>
      <c r="R25" s="36"/>
      <c r="S25" s="36"/>
      <c r="T25" s="36"/>
      <c r="U25" s="36"/>
      <c r="V25" s="36"/>
      <c r="W25" s="36"/>
      <c r="X25" s="36"/>
    </row>
    <row r="26" spans="1:24" ht="18" customHeight="1">
      <c r="A26" s="101"/>
      <c r="B26" s="101"/>
      <c r="C26" s="63"/>
      <c r="D26" s="30" t="s">
        <v>11</v>
      </c>
      <c r="E26" s="30"/>
      <c r="F26" s="57">
        <v>130769</v>
      </c>
      <c r="G26" s="58">
        <f t="shared" si="2"/>
        <v>9.3752442048618008</v>
      </c>
      <c r="H26" s="57">
        <v>128970</v>
      </c>
      <c r="I26" s="58">
        <f t="shared" si="1"/>
        <v>1.3948980383034826</v>
      </c>
      <c r="J26" s="36"/>
      <c r="K26" s="36"/>
      <c r="L26" s="36"/>
      <c r="M26" s="36"/>
      <c r="N26" s="36"/>
      <c r="O26" s="36"/>
      <c r="P26" s="36"/>
      <c r="Q26" s="36"/>
      <c r="R26" s="36"/>
      <c r="S26" s="36"/>
      <c r="T26" s="36"/>
      <c r="U26" s="36"/>
      <c r="V26" s="36"/>
      <c r="W26" s="36"/>
      <c r="X26" s="36"/>
    </row>
    <row r="27" spans="1:24" ht="18" customHeight="1">
      <c r="A27" s="101"/>
      <c r="B27" s="101"/>
      <c r="C27" s="65" t="s">
        <v>12</v>
      </c>
      <c r="D27" s="30"/>
      <c r="E27" s="30"/>
      <c r="F27" s="57">
        <v>466158</v>
      </c>
      <c r="G27" s="58">
        <f t="shared" si="2"/>
        <v>33.420344944520238</v>
      </c>
      <c r="H27" s="57">
        <v>511694</v>
      </c>
      <c r="I27" s="58">
        <f t="shared" si="1"/>
        <v>-8.8990685839583801</v>
      </c>
      <c r="J27" s="36"/>
      <c r="K27" s="36"/>
      <c r="L27" s="36"/>
      <c r="M27" s="36"/>
      <c r="N27" s="36"/>
      <c r="O27" s="36"/>
      <c r="P27" s="36"/>
      <c r="Q27" s="36"/>
      <c r="R27" s="36"/>
      <c r="S27" s="36"/>
      <c r="T27" s="36"/>
      <c r="U27" s="36"/>
      <c r="V27" s="36"/>
      <c r="W27" s="36"/>
      <c r="X27" s="36"/>
    </row>
    <row r="28" spans="1:24" ht="18" customHeight="1">
      <c r="A28" s="101"/>
      <c r="B28" s="101"/>
      <c r="C28" s="64"/>
      <c r="D28" s="30" t="s">
        <v>13</v>
      </c>
      <c r="E28" s="30"/>
      <c r="F28" s="57">
        <v>134967</v>
      </c>
      <c r="G28" s="58">
        <f t="shared" si="2"/>
        <v>9.6762121343558682</v>
      </c>
      <c r="H28" s="57">
        <v>151651</v>
      </c>
      <c r="I28" s="58">
        <f t="shared" si="1"/>
        <v>-11.00157598697008</v>
      </c>
      <c r="J28" s="36"/>
      <c r="K28" s="36"/>
      <c r="L28" s="36"/>
      <c r="M28" s="36"/>
      <c r="N28" s="36"/>
      <c r="O28" s="36"/>
      <c r="P28" s="36"/>
      <c r="Q28" s="36"/>
      <c r="R28" s="36"/>
      <c r="S28" s="36"/>
      <c r="T28" s="36"/>
      <c r="U28" s="36"/>
      <c r="V28" s="36"/>
      <c r="W28" s="36"/>
      <c r="X28" s="36"/>
    </row>
    <row r="29" spans="1:24" ht="18" customHeight="1">
      <c r="A29" s="101"/>
      <c r="B29" s="101"/>
      <c r="C29" s="64"/>
      <c r="D29" s="30" t="s">
        <v>29</v>
      </c>
      <c r="E29" s="30"/>
      <c r="F29" s="57">
        <v>28343</v>
      </c>
      <c r="G29" s="58">
        <f t="shared" si="2"/>
        <v>2.031999529692802</v>
      </c>
      <c r="H29" s="57">
        <v>25746</v>
      </c>
      <c r="I29" s="58">
        <f t="shared" si="1"/>
        <v>10.08700380641654</v>
      </c>
      <c r="J29" s="36"/>
      <c r="K29" s="36"/>
      <c r="L29" s="36"/>
      <c r="M29" s="36"/>
      <c r="N29" s="36"/>
      <c r="O29" s="36"/>
      <c r="P29" s="36"/>
      <c r="Q29" s="36"/>
      <c r="R29" s="36"/>
      <c r="S29" s="36"/>
      <c r="T29" s="36"/>
      <c r="U29" s="36"/>
      <c r="V29" s="36"/>
      <c r="W29" s="36"/>
      <c r="X29" s="36"/>
    </row>
    <row r="30" spans="1:24" ht="18" customHeight="1">
      <c r="A30" s="101"/>
      <c r="B30" s="101"/>
      <c r="C30" s="64"/>
      <c r="D30" s="30" t="s">
        <v>30</v>
      </c>
      <c r="E30" s="30"/>
      <c r="F30" s="57">
        <v>126278</v>
      </c>
      <c r="G30" s="58">
        <f t="shared" si="2"/>
        <v>9.0532701764297236</v>
      </c>
      <c r="H30" s="57">
        <v>128076</v>
      </c>
      <c r="I30" s="58">
        <f t="shared" si="1"/>
        <v>-1.403853961710233</v>
      </c>
      <c r="J30" s="36"/>
      <c r="K30" s="36"/>
      <c r="L30" s="36"/>
      <c r="M30" s="36"/>
      <c r="N30" s="36"/>
      <c r="O30" s="36"/>
      <c r="P30" s="36"/>
      <c r="Q30" s="36"/>
      <c r="R30" s="36"/>
      <c r="S30" s="36"/>
      <c r="T30" s="36"/>
      <c r="U30" s="36"/>
      <c r="V30" s="36"/>
      <c r="W30" s="36"/>
      <c r="X30" s="36"/>
    </row>
    <row r="31" spans="1:24" ht="18" customHeight="1">
      <c r="A31" s="101"/>
      <c r="B31" s="101"/>
      <c r="C31" s="64"/>
      <c r="D31" s="30" t="s">
        <v>31</v>
      </c>
      <c r="E31" s="30"/>
      <c r="F31" s="57">
        <v>90744</v>
      </c>
      <c r="G31" s="58">
        <f t="shared" si="2"/>
        <v>6.5057250581252379</v>
      </c>
      <c r="H31" s="57">
        <v>84088</v>
      </c>
      <c r="I31" s="58">
        <f t="shared" si="1"/>
        <v>7.9155170773475447</v>
      </c>
      <c r="J31" s="36"/>
      <c r="K31" s="36"/>
      <c r="L31" s="36"/>
      <c r="M31" s="36"/>
      <c r="N31" s="36"/>
      <c r="O31" s="36"/>
      <c r="P31" s="36"/>
      <c r="Q31" s="36"/>
      <c r="R31" s="36"/>
      <c r="S31" s="36"/>
      <c r="T31" s="36"/>
      <c r="U31" s="36"/>
      <c r="V31" s="36"/>
      <c r="W31" s="36"/>
      <c r="X31" s="36"/>
    </row>
    <row r="32" spans="1:24" ht="18" customHeight="1">
      <c r="A32" s="101"/>
      <c r="B32" s="101"/>
      <c r="C32" s="64"/>
      <c r="D32" s="30" t="s">
        <v>14</v>
      </c>
      <c r="E32" s="30"/>
      <c r="F32" s="57">
        <v>12508</v>
      </c>
      <c r="G32" s="58">
        <f t="shared" si="2"/>
        <v>0.89673817582463289</v>
      </c>
      <c r="H32" s="57">
        <v>30677</v>
      </c>
      <c r="I32" s="58">
        <f t="shared" si="1"/>
        <v>-59.226782279883949</v>
      </c>
      <c r="J32" s="36"/>
      <c r="K32" s="36"/>
      <c r="L32" s="36"/>
      <c r="M32" s="36"/>
      <c r="N32" s="36"/>
      <c r="O32" s="36"/>
      <c r="P32" s="36"/>
      <c r="Q32" s="36"/>
      <c r="R32" s="36"/>
      <c r="S32" s="36"/>
      <c r="T32" s="36"/>
      <c r="U32" s="36"/>
      <c r="V32" s="36"/>
      <c r="W32" s="36"/>
      <c r="X32" s="36"/>
    </row>
    <row r="33" spans="1:24" ht="18" customHeight="1">
      <c r="A33" s="101"/>
      <c r="B33" s="101"/>
      <c r="C33" s="63"/>
      <c r="D33" s="30" t="s">
        <v>32</v>
      </c>
      <c r="E33" s="30"/>
      <c r="F33" s="57">
        <v>73318</v>
      </c>
      <c r="G33" s="58">
        <f t="shared" si="2"/>
        <v>5.2563998700919754</v>
      </c>
      <c r="H33" s="57">
        <v>91456</v>
      </c>
      <c r="I33" s="58">
        <f t="shared" si="1"/>
        <v>-19.832487753673899</v>
      </c>
      <c r="J33" s="36"/>
      <c r="K33" s="36"/>
      <c r="L33" s="36"/>
      <c r="M33" s="36"/>
      <c r="N33" s="36"/>
      <c r="O33" s="36"/>
      <c r="P33" s="36"/>
      <c r="Q33" s="36"/>
      <c r="R33" s="36"/>
      <c r="S33" s="36"/>
      <c r="T33" s="36"/>
      <c r="U33" s="36"/>
      <c r="V33" s="36"/>
      <c r="W33" s="36"/>
      <c r="X33" s="36"/>
    </row>
    <row r="34" spans="1:24" ht="18" customHeight="1">
      <c r="A34" s="101"/>
      <c r="B34" s="101"/>
      <c r="C34" s="65" t="s">
        <v>15</v>
      </c>
      <c r="D34" s="30"/>
      <c r="E34" s="30"/>
      <c r="F34" s="57">
        <v>120053</v>
      </c>
      <c r="G34" s="58">
        <f t="shared" si="2"/>
        <v>8.6069801904600762</v>
      </c>
      <c r="H34" s="57">
        <v>125040</v>
      </c>
      <c r="I34" s="58">
        <f t="shared" si="1"/>
        <v>-3.9883237364043533</v>
      </c>
      <c r="J34" s="36"/>
      <c r="K34" s="36"/>
      <c r="L34" s="36"/>
      <c r="M34" s="36"/>
      <c r="N34" s="36"/>
      <c r="O34" s="36"/>
      <c r="P34" s="36"/>
      <c r="Q34" s="36"/>
      <c r="R34" s="36"/>
      <c r="S34" s="36"/>
      <c r="T34" s="36"/>
      <c r="U34" s="36"/>
      <c r="V34" s="36"/>
      <c r="W34" s="36"/>
      <c r="X34" s="36"/>
    </row>
    <row r="35" spans="1:24" ht="18" customHeight="1">
      <c r="A35" s="101"/>
      <c r="B35" s="101"/>
      <c r="C35" s="64"/>
      <c r="D35" s="65" t="s">
        <v>16</v>
      </c>
      <c r="E35" s="30"/>
      <c r="F35" s="57">
        <v>120053</v>
      </c>
      <c r="G35" s="58">
        <f t="shared" si="2"/>
        <v>8.6069801904600762</v>
      </c>
      <c r="H35" s="57">
        <v>125040</v>
      </c>
      <c r="I35" s="58">
        <f t="shared" si="1"/>
        <v>-3.9883237364043533</v>
      </c>
      <c r="J35" s="36"/>
      <c r="K35" s="36"/>
      <c r="L35" s="36"/>
      <c r="M35" s="36"/>
      <c r="N35" s="36"/>
      <c r="O35" s="36"/>
      <c r="P35" s="36"/>
      <c r="Q35" s="36"/>
      <c r="R35" s="36"/>
      <c r="S35" s="36"/>
      <c r="T35" s="36"/>
      <c r="U35" s="36"/>
      <c r="V35" s="36"/>
      <c r="W35" s="36"/>
      <c r="X35" s="36"/>
    </row>
    <row r="36" spans="1:24" ht="18" customHeight="1">
      <c r="A36" s="101"/>
      <c r="B36" s="101"/>
      <c r="C36" s="64"/>
      <c r="D36" s="64"/>
      <c r="E36" s="59" t="s">
        <v>102</v>
      </c>
      <c r="F36" s="57">
        <v>40932</v>
      </c>
      <c r="G36" s="58">
        <f t="shared" si="2"/>
        <v>2.9345448523228228</v>
      </c>
      <c r="H36" s="57">
        <v>48815</v>
      </c>
      <c r="I36" s="58">
        <f t="shared" si="1"/>
        <v>-16.148724777220114</v>
      </c>
      <c r="J36" s="36"/>
      <c r="K36" s="36"/>
      <c r="L36" s="36"/>
      <c r="M36" s="36"/>
      <c r="N36" s="36"/>
      <c r="O36" s="36"/>
      <c r="P36" s="36"/>
      <c r="Q36" s="36"/>
      <c r="R36" s="36"/>
      <c r="S36" s="36"/>
      <c r="T36" s="36"/>
      <c r="U36" s="36"/>
      <c r="V36" s="36"/>
      <c r="W36" s="36"/>
      <c r="X36" s="36"/>
    </row>
    <row r="37" spans="1:24" ht="18" customHeight="1">
      <c r="A37" s="101"/>
      <c r="B37" s="101"/>
      <c r="C37" s="64"/>
      <c r="D37" s="63"/>
      <c r="E37" s="30" t="s">
        <v>33</v>
      </c>
      <c r="F37" s="57">
        <v>77193</v>
      </c>
      <c r="G37" s="58">
        <f t="shared" si="2"/>
        <v>5.5342109055349278</v>
      </c>
      <c r="H37" s="57">
        <v>76225</v>
      </c>
      <c r="I37" s="58">
        <f t="shared" si="1"/>
        <v>1.2699245654312907</v>
      </c>
      <c r="J37" s="36"/>
      <c r="K37" s="36"/>
      <c r="L37" s="36"/>
      <c r="M37" s="36"/>
      <c r="N37" s="36"/>
      <c r="O37" s="36"/>
      <c r="P37" s="36"/>
      <c r="Q37" s="36"/>
      <c r="R37" s="36"/>
      <c r="S37" s="36"/>
      <c r="T37" s="36"/>
      <c r="U37" s="36"/>
      <c r="V37" s="36"/>
      <c r="W37" s="36"/>
      <c r="X37" s="36"/>
    </row>
    <row r="38" spans="1:24" ht="18" customHeight="1">
      <c r="A38" s="101"/>
      <c r="B38" s="101"/>
      <c r="C38" s="64"/>
      <c r="D38" s="56" t="s">
        <v>34</v>
      </c>
      <c r="E38" s="56"/>
      <c r="F38" s="57">
        <v>0</v>
      </c>
      <c r="G38" s="58">
        <f t="shared" si="2"/>
        <v>0</v>
      </c>
      <c r="H38" s="57">
        <v>0</v>
      </c>
      <c r="I38" s="58" t="e">
        <f t="shared" si="1"/>
        <v>#DIV/0!</v>
      </c>
      <c r="J38" s="36"/>
      <c r="K38" s="36"/>
      <c r="L38" s="36"/>
      <c r="M38" s="36"/>
      <c r="N38" s="36"/>
      <c r="O38" s="36"/>
      <c r="P38" s="36"/>
      <c r="Q38" s="36"/>
      <c r="R38" s="36"/>
      <c r="S38" s="36"/>
      <c r="T38" s="36"/>
      <c r="U38" s="36"/>
      <c r="V38" s="36"/>
      <c r="W38" s="36"/>
      <c r="X38" s="36"/>
    </row>
    <row r="39" spans="1:24" ht="18" customHeight="1">
      <c r="A39" s="101"/>
      <c r="B39" s="101"/>
      <c r="C39" s="63"/>
      <c r="D39" s="56" t="s">
        <v>35</v>
      </c>
      <c r="E39" s="56"/>
      <c r="F39" s="57">
        <v>0</v>
      </c>
      <c r="G39" s="58">
        <f t="shared" si="2"/>
        <v>0</v>
      </c>
      <c r="H39" s="57">
        <v>0</v>
      </c>
      <c r="I39" s="58" t="e">
        <f t="shared" si="1"/>
        <v>#DIV/0!</v>
      </c>
      <c r="J39" s="36"/>
      <c r="K39" s="36"/>
      <c r="L39" s="36"/>
      <c r="M39" s="36"/>
      <c r="N39" s="36"/>
      <c r="O39" s="36"/>
      <c r="P39" s="36"/>
      <c r="Q39" s="36"/>
      <c r="R39" s="36"/>
      <c r="S39" s="36"/>
      <c r="T39" s="36"/>
      <c r="U39" s="36"/>
      <c r="V39" s="36"/>
      <c r="W39" s="36"/>
      <c r="X39" s="36"/>
    </row>
    <row r="40" spans="1:24" ht="18" customHeight="1">
      <c r="A40" s="101"/>
      <c r="B40" s="101"/>
      <c r="C40" s="30" t="s">
        <v>17</v>
      </c>
      <c r="D40" s="30"/>
      <c r="E40" s="30"/>
      <c r="F40" s="57">
        <f>SUM(F23,F27,F34)</f>
        <v>1394833</v>
      </c>
      <c r="G40" s="58">
        <f t="shared" si="2"/>
        <v>100</v>
      </c>
      <c r="H40" s="57">
        <f>SUM(H23,H27,H34)</f>
        <v>1419456</v>
      </c>
      <c r="I40" s="58">
        <f t="shared" si="1"/>
        <v>-1.734678637449838</v>
      </c>
      <c r="J40" s="36"/>
      <c r="K40" s="36"/>
      <c r="L40" s="36"/>
      <c r="M40" s="36"/>
      <c r="N40" s="36"/>
      <c r="O40" s="36"/>
      <c r="P40" s="36"/>
      <c r="Q40" s="36"/>
      <c r="R40" s="36"/>
      <c r="S40" s="36"/>
      <c r="T40" s="36"/>
      <c r="U40" s="36"/>
      <c r="V40" s="36"/>
      <c r="W40" s="36"/>
      <c r="X40" s="36"/>
    </row>
    <row r="41" spans="1:24" ht="18" customHeight="1">
      <c r="A41" s="26" t="s">
        <v>18</v>
      </c>
    </row>
    <row r="42" spans="1:24" ht="18" customHeight="1">
      <c r="A42" s="27" t="s">
        <v>19</v>
      </c>
    </row>
  </sheetData>
  <mergeCells count="5">
    <mergeCell ref="B23:B40"/>
    <mergeCell ref="A9:A40"/>
    <mergeCell ref="B9:B22"/>
    <mergeCell ref="G6:I6"/>
    <mergeCell ref="A1:D1"/>
  </mergeCells>
  <phoneticPr fontId="15"/>
  <printOptions horizontalCentered="1" verticalCentered="1" gridLinesSet="0"/>
  <pageMargins left="0" right="0" top="0.43307086614173229" bottom="0.19685039370078741" header="0.19685039370078741" footer="0.31496062992125984"/>
  <pageSetup paperSize="9" orientation="portrait" useFirstPageNumber="1" horizontalDpi="4294967292" r:id="rId1"/>
  <headerFooter alignWithMargins="0">
    <oddHeader>&amp;R&amp;"明朝,斜体"&amp;9指定都市－3-1</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6"/>
  <sheetViews>
    <sheetView view="pageBreakPreview" zoomScale="85" zoomScaleNormal="100" zoomScaleSheetLayoutView="85" workbookViewId="0">
      <pane xSplit="4" ySplit="6" topLeftCell="E7" activePane="bottomRight" state="frozen"/>
      <selection activeCell="G46" sqref="G46"/>
      <selection pane="topRight" activeCell="G46" sqref="G46"/>
      <selection pane="bottomLeft" activeCell="G46" sqref="G46"/>
      <selection pane="bottomRight" activeCell="G9" sqref="G9"/>
    </sheetView>
  </sheetViews>
  <sheetFormatPr defaultColWidth="9" defaultRowHeight="13"/>
  <cols>
    <col min="1" max="1" width="5.36328125" style="1" customWidth="1"/>
    <col min="2" max="2" width="3.08984375" style="1" customWidth="1"/>
    <col min="3" max="3" width="34.81640625" style="1" customWidth="1"/>
    <col min="4" max="9" width="11.90625" style="1" customWidth="1"/>
    <col min="10" max="16384" width="9" style="1"/>
  </cols>
  <sheetData>
    <row r="1" spans="1:9" ht="34.25" customHeight="1">
      <c r="A1" s="37" t="s">
        <v>0</v>
      </c>
      <c r="B1" s="37"/>
      <c r="C1" s="20" t="s">
        <v>277</v>
      </c>
      <c r="D1" s="38"/>
      <c r="E1" s="38"/>
    </row>
    <row r="4" spans="1:9">
      <c r="A4" s="9" t="s">
        <v>107</v>
      </c>
    </row>
    <row r="5" spans="1:9">
      <c r="I5" s="39" t="s">
        <v>108</v>
      </c>
    </row>
    <row r="6" spans="1:9" s="33" customFormat="1" ht="29.25" customHeight="1">
      <c r="A6" s="71" t="s">
        <v>109</v>
      </c>
      <c r="B6" s="52"/>
      <c r="C6" s="52"/>
      <c r="D6" s="52"/>
      <c r="E6" s="28" t="s">
        <v>226</v>
      </c>
      <c r="F6" s="28" t="s">
        <v>227</v>
      </c>
      <c r="G6" s="28" t="s">
        <v>230</v>
      </c>
      <c r="H6" s="28" t="s">
        <v>232</v>
      </c>
      <c r="I6" s="28" t="s">
        <v>239</v>
      </c>
    </row>
    <row r="7" spans="1:9" ht="27" customHeight="1">
      <c r="A7" s="101" t="s">
        <v>110</v>
      </c>
      <c r="B7" s="62" t="s">
        <v>111</v>
      </c>
      <c r="C7" s="56"/>
      <c r="D7" s="66" t="s">
        <v>112</v>
      </c>
      <c r="E7" s="32">
        <v>1229420</v>
      </c>
      <c r="F7" s="28">
        <v>1513931</v>
      </c>
      <c r="G7" s="28">
        <v>1396138</v>
      </c>
      <c r="H7" s="28">
        <v>1435286</v>
      </c>
      <c r="I7" s="28">
        <v>1412510</v>
      </c>
    </row>
    <row r="8" spans="1:9" ht="27" customHeight="1">
      <c r="A8" s="101"/>
      <c r="B8" s="83"/>
      <c r="C8" s="56" t="s">
        <v>113</v>
      </c>
      <c r="D8" s="66" t="s">
        <v>37</v>
      </c>
      <c r="E8" s="72">
        <v>750863</v>
      </c>
      <c r="F8" s="72">
        <v>773040</v>
      </c>
      <c r="G8" s="72">
        <v>782824</v>
      </c>
      <c r="H8" s="72">
        <v>825339</v>
      </c>
      <c r="I8" s="73">
        <v>734074</v>
      </c>
    </row>
    <row r="9" spans="1:9" ht="27" customHeight="1">
      <c r="A9" s="101"/>
      <c r="B9" s="56" t="s">
        <v>114</v>
      </c>
      <c r="C9" s="56"/>
      <c r="D9" s="66"/>
      <c r="E9" s="72">
        <v>1217190</v>
      </c>
      <c r="F9" s="72">
        <v>1496381</v>
      </c>
      <c r="G9" s="72">
        <v>1378101</v>
      </c>
      <c r="H9" s="72">
        <v>1419456</v>
      </c>
      <c r="I9" s="74">
        <v>1394833</v>
      </c>
    </row>
    <row r="10" spans="1:9" ht="27" customHeight="1">
      <c r="A10" s="101"/>
      <c r="B10" s="56" t="s">
        <v>115</v>
      </c>
      <c r="C10" s="56"/>
      <c r="D10" s="66"/>
      <c r="E10" s="72">
        <v>12230</v>
      </c>
      <c r="F10" s="72">
        <v>17550</v>
      </c>
      <c r="G10" s="72">
        <v>18037</v>
      </c>
      <c r="H10" s="72">
        <v>15830</v>
      </c>
      <c r="I10" s="74">
        <v>17677</v>
      </c>
    </row>
    <row r="11" spans="1:9" ht="27" customHeight="1">
      <c r="A11" s="101"/>
      <c r="B11" s="56" t="s">
        <v>116</v>
      </c>
      <c r="C11" s="56"/>
      <c r="D11" s="66"/>
      <c r="E11" s="72">
        <v>4374</v>
      </c>
      <c r="F11" s="72">
        <v>9298</v>
      </c>
      <c r="G11" s="72">
        <v>7797</v>
      </c>
      <c r="H11" s="72">
        <v>7627</v>
      </c>
      <c r="I11" s="74">
        <v>8236</v>
      </c>
    </row>
    <row r="12" spans="1:9" ht="27" customHeight="1">
      <c r="A12" s="101"/>
      <c r="B12" s="56" t="s">
        <v>117</v>
      </c>
      <c r="C12" s="56"/>
      <c r="D12" s="66"/>
      <c r="E12" s="72">
        <v>7856</v>
      </c>
      <c r="F12" s="72">
        <v>8252</v>
      </c>
      <c r="G12" s="72">
        <v>10240</v>
      </c>
      <c r="H12" s="72">
        <v>8202</v>
      </c>
      <c r="I12" s="74">
        <v>9441</v>
      </c>
    </row>
    <row r="13" spans="1:9" ht="27" customHeight="1">
      <c r="A13" s="101"/>
      <c r="B13" s="56" t="s">
        <v>118</v>
      </c>
      <c r="C13" s="56"/>
      <c r="D13" s="66"/>
      <c r="E13" s="72">
        <v>2963</v>
      </c>
      <c r="F13" s="72">
        <v>396</v>
      </c>
      <c r="G13" s="72">
        <v>1988</v>
      </c>
      <c r="H13" s="72">
        <v>-2043</v>
      </c>
      <c r="I13" s="74">
        <v>1239</v>
      </c>
    </row>
    <row r="14" spans="1:9" ht="27" customHeight="1">
      <c r="A14" s="101"/>
      <c r="B14" s="56" t="s">
        <v>119</v>
      </c>
      <c r="C14" s="56"/>
      <c r="D14" s="66"/>
      <c r="E14" s="72">
        <v>1113</v>
      </c>
      <c r="F14" s="72">
        <v>691</v>
      </c>
      <c r="G14" s="72">
        <v>114</v>
      </c>
      <c r="H14" s="72">
        <v>1107</v>
      </c>
      <c r="I14" s="74">
        <v>854</v>
      </c>
    </row>
    <row r="15" spans="1:9" ht="27" customHeight="1">
      <c r="A15" s="101"/>
      <c r="B15" s="56" t="s">
        <v>120</v>
      </c>
      <c r="C15" s="56"/>
      <c r="D15" s="66"/>
      <c r="E15" s="72">
        <v>-2611</v>
      </c>
      <c r="F15" s="72">
        <v>-1381</v>
      </c>
      <c r="G15" s="72">
        <v>3938</v>
      </c>
      <c r="H15" s="72">
        <v>11324</v>
      </c>
      <c r="I15" s="74">
        <v>-15735</v>
      </c>
    </row>
    <row r="16" spans="1:9" ht="27" customHeight="1">
      <c r="A16" s="101"/>
      <c r="B16" s="56" t="s">
        <v>121</v>
      </c>
      <c r="C16" s="56"/>
      <c r="D16" s="66" t="s">
        <v>38</v>
      </c>
      <c r="E16" s="72">
        <v>52331</v>
      </c>
      <c r="F16" s="72">
        <v>51198</v>
      </c>
      <c r="G16" s="72">
        <v>68680</v>
      </c>
      <c r="H16" s="72">
        <v>101079</v>
      </c>
      <c r="I16" s="74">
        <v>97771</v>
      </c>
    </row>
    <row r="17" spans="1:9" ht="27" customHeight="1">
      <c r="A17" s="101"/>
      <c r="B17" s="56" t="s">
        <v>122</v>
      </c>
      <c r="C17" s="56"/>
      <c r="D17" s="66" t="s">
        <v>39</v>
      </c>
      <c r="E17" s="72">
        <v>159400</v>
      </c>
      <c r="F17" s="72">
        <v>246589</v>
      </c>
      <c r="G17" s="72">
        <v>265638</v>
      </c>
      <c r="H17" s="72">
        <v>255809</v>
      </c>
      <c r="I17" s="74">
        <v>333190</v>
      </c>
    </row>
    <row r="18" spans="1:9" ht="27" customHeight="1">
      <c r="A18" s="101"/>
      <c r="B18" s="56" t="s">
        <v>123</v>
      </c>
      <c r="C18" s="56"/>
      <c r="D18" s="66" t="s">
        <v>40</v>
      </c>
      <c r="E18" s="72">
        <v>1378106</v>
      </c>
      <c r="F18" s="72">
        <v>1360580</v>
      </c>
      <c r="G18" s="72">
        <v>1386368</v>
      </c>
      <c r="H18" s="72">
        <v>1381521</v>
      </c>
      <c r="I18" s="74">
        <v>1377752</v>
      </c>
    </row>
    <row r="19" spans="1:9" ht="27" customHeight="1">
      <c r="A19" s="101"/>
      <c r="B19" s="56" t="s">
        <v>124</v>
      </c>
      <c r="C19" s="56"/>
      <c r="D19" s="66" t="s">
        <v>125</v>
      </c>
      <c r="E19" s="72">
        <v>1482801</v>
      </c>
      <c r="F19" s="72">
        <v>1555971</v>
      </c>
      <c r="G19" s="72">
        <v>1583326</v>
      </c>
      <c r="H19" s="72">
        <f>H17+H18-H16</f>
        <v>1536251</v>
      </c>
      <c r="I19" s="72">
        <f>I17+I18-I16</f>
        <v>1613171</v>
      </c>
    </row>
    <row r="20" spans="1:9" ht="27" customHeight="1">
      <c r="A20" s="101"/>
      <c r="B20" s="56" t="s">
        <v>126</v>
      </c>
      <c r="C20" s="56"/>
      <c r="D20" s="66" t="s">
        <v>127</v>
      </c>
      <c r="E20" s="75">
        <v>2.0140092947125363</v>
      </c>
      <c r="F20" s="75">
        <v>1.9748946929912417</v>
      </c>
      <c r="G20" s="75">
        <v>1.7709830051199247</v>
      </c>
      <c r="H20" s="75">
        <f>H18/H8</f>
        <v>1.6738830953099273</v>
      </c>
      <c r="I20" s="75">
        <f>I18/I8</f>
        <v>1.8768571016001112</v>
      </c>
    </row>
    <row r="21" spans="1:9" ht="27" customHeight="1">
      <c r="A21" s="101"/>
      <c r="B21" s="56" t="s">
        <v>128</v>
      </c>
      <c r="C21" s="56"/>
      <c r="D21" s="66" t="s">
        <v>129</v>
      </c>
      <c r="E21" s="75">
        <v>2.1670140005261156</v>
      </c>
      <c r="F21" s="75">
        <v>2.2585065709831653</v>
      </c>
      <c r="G21" s="75">
        <v>2.0225823429021084</v>
      </c>
      <c r="H21" s="75">
        <f>H19/H8</f>
        <v>1.8613575754932217</v>
      </c>
      <c r="I21" s="75">
        <f>I19/I8</f>
        <v>2.1975591016709486</v>
      </c>
    </row>
    <row r="22" spans="1:9" ht="27" customHeight="1">
      <c r="A22" s="101"/>
      <c r="B22" s="56" t="s">
        <v>130</v>
      </c>
      <c r="C22" s="56"/>
      <c r="D22" s="66" t="s">
        <v>131</v>
      </c>
      <c r="E22" s="72">
        <v>600315.03224811575</v>
      </c>
      <c r="F22" s="72">
        <v>583395.07824452349</v>
      </c>
      <c r="G22" s="72">
        <v>594452.56275684165</v>
      </c>
      <c r="H22" s="72">
        <f>H18/H24*1000000</f>
        <v>592374.24619754252</v>
      </c>
      <c r="I22" s="72">
        <f>I18/I24*1000000</f>
        <v>590758.15890395921</v>
      </c>
    </row>
    <row r="23" spans="1:9" ht="27" customHeight="1">
      <c r="A23" s="101"/>
      <c r="B23" s="56" t="s">
        <v>132</v>
      </c>
      <c r="C23" s="56"/>
      <c r="D23" s="66" t="s">
        <v>133</v>
      </c>
      <c r="E23" s="72">
        <v>645921.090346126</v>
      </c>
      <c r="F23" s="72">
        <v>667175.63339988061</v>
      </c>
      <c r="G23" s="72">
        <v>678905.02260549797</v>
      </c>
      <c r="H23" s="72">
        <f>H19/H24*1000000</f>
        <v>658720.01083966217</v>
      </c>
      <c r="I23" s="72">
        <f>I19/I24*1000000</f>
        <v>691702.08423378004</v>
      </c>
    </row>
    <row r="24" spans="1:9" ht="27" customHeight="1">
      <c r="A24" s="101"/>
      <c r="B24" s="76" t="s">
        <v>134</v>
      </c>
      <c r="C24" s="77"/>
      <c r="D24" s="66" t="s">
        <v>135</v>
      </c>
      <c r="E24" s="72">
        <v>2295638</v>
      </c>
      <c r="F24" s="72">
        <v>2332176</v>
      </c>
      <c r="G24" s="72">
        <v>2332176</v>
      </c>
      <c r="H24" s="72">
        <v>2332176</v>
      </c>
      <c r="I24" s="74">
        <v>2332176</v>
      </c>
    </row>
    <row r="25" spans="1:9" ht="27" customHeight="1">
      <c r="A25" s="101"/>
      <c r="B25" s="30" t="s">
        <v>136</v>
      </c>
      <c r="C25" s="30"/>
      <c r="D25" s="30"/>
      <c r="E25" s="72">
        <v>646827</v>
      </c>
      <c r="F25" s="72">
        <v>654510</v>
      </c>
      <c r="G25" s="72">
        <v>673008</v>
      </c>
      <c r="H25" s="72">
        <v>664266</v>
      </c>
      <c r="I25" s="67">
        <v>678206</v>
      </c>
    </row>
    <row r="26" spans="1:9" ht="27" customHeight="1">
      <c r="A26" s="101"/>
      <c r="B26" s="30" t="s">
        <v>137</v>
      </c>
      <c r="C26" s="30"/>
      <c r="D26" s="30"/>
      <c r="E26" s="78">
        <v>0.98499999999999999</v>
      </c>
      <c r="F26" s="78">
        <v>0.98899999999999999</v>
      </c>
      <c r="G26" s="78">
        <v>0.98</v>
      </c>
      <c r="H26" s="78">
        <v>0.97599999999999998</v>
      </c>
      <c r="I26" s="79">
        <v>0.97399999999999998</v>
      </c>
    </row>
    <row r="27" spans="1:9" ht="27" customHeight="1">
      <c r="A27" s="101"/>
      <c r="B27" s="30" t="s">
        <v>138</v>
      </c>
      <c r="C27" s="30"/>
      <c r="D27" s="30"/>
      <c r="E27" s="80">
        <v>1.2</v>
      </c>
      <c r="F27" s="80">
        <v>1.3</v>
      </c>
      <c r="G27" s="80">
        <v>1.5</v>
      </c>
      <c r="H27" s="80">
        <v>1.2</v>
      </c>
      <c r="I27" s="81">
        <v>1.4</v>
      </c>
    </row>
    <row r="28" spans="1:9" ht="27" customHeight="1">
      <c r="A28" s="101"/>
      <c r="B28" s="30" t="s">
        <v>139</v>
      </c>
      <c r="C28" s="30"/>
      <c r="D28" s="30"/>
      <c r="E28" s="80">
        <v>99.6</v>
      </c>
      <c r="F28" s="80">
        <v>99.7</v>
      </c>
      <c r="G28" s="80">
        <v>95.1</v>
      </c>
      <c r="H28" s="80">
        <v>97.8</v>
      </c>
      <c r="I28" s="81">
        <v>99.9</v>
      </c>
    </row>
    <row r="29" spans="1:9" ht="27" customHeight="1">
      <c r="A29" s="101"/>
      <c r="B29" s="30" t="s">
        <v>140</v>
      </c>
      <c r="C29" s="30"/>
      <c r="D29" s="30"/>
      <c r="E29" s="80">
        <v>64.8</v>
      </c>
      <c r="F29" s="80">
        <v>50.6</v>
      </c>
      <c r="G29" s="80">
        <v>56</v>
      </c>
      <c r="H29" s="80">
        <v>57.3</v>
      </c>
      <c r="I29" s="81">
        <v>51.9</v>
      </c>
    </row>
    <row r="30" spans="1:9" ht="27" customHeight="1">
      <c r="A30" s="101"/>
      <c r="B30" s="101" t="s">
        <v>141</v>
      </c>
      <c r="C30" s="30" t="s">
        <v>142</v>
      </c>
      <c r="D30" s="30"/>
      <c r="E30" s="80">
        <v>0</v>
      </c>
      <c r="F30" s="80">
        <v>0</v>
      </c>
      <c r="G30" s="80">
        <v>0</v>
      </c>
      <c r="H30" s="80">
        <v>0</v>
      </c>
      <c r="I30" s="81">
        <v>0</v>
      </c>
    </row>
    <row r="31" spans="1:9" ht="27" customHeight="1">
      <c r="A31" s="101"/>
      <c r="B31" s="101"/>
      <c r="C31" s="30" t="s">
        <v>143</v>
      </c>
      <c r="D31" s="30"/>
      <c r="E31" s="80">
        <v>0</v>
      </c>
      <c r="F31" s="80">
        <v>0</v>
      </c>
      <c r="G31" s="80">
        <v>0</v>
      </c>
      <c r="H31" s="80">
        <v>0</v>
      </c>
      <c r="I31" s="81">
        <v>0</v>
      </c>
    </row>
    <row r="32" spans="1:9" ht="27" customHeight="1">
      <c r="A32" s="101"/>
      <c r="B32" s="101"/>
      <c r="C32" s="30" t="s">
        <v>144</v>
      </c>
      <c r="D32" s="30"/>
      <c r="E32" s="80">
        <v>8.1999999999999993</v>
      </c>
      <c r="F32" s="80">
        <v>7.9</v>
      </c>
      <c r="G32" s="80">
        <v>7.2</v>
      </c>
      <c r="H32" s="80">
        <v>6.8</v>
      </c>
      <c r="I32" s="81">
        <v>6.4</v>
      </c>
    </row>
    <row r="33" spans="1:9" ht="27" customHeight="1">
      <c r="A33" s="101"/>
      <c r="B33" s="101"/>
      <c r="C33" s="30" t="s">
        <v>145</v>
      </c>
      <c r="D33" s="30"/>
      <c r="E33" s="80">
        <v>104.8</v>
      </c>
      <c r="F33" s="80">
        <v>104.4</v>
      </c>
      <c r="G33" s="80">
        <v>94.2</v>
      </c>
      <c r="H33" s="80">
        <v>88.6</v>
      </c>
      <c r="I33" s="82">
        <v>83</v>
      </c>
    </row>
    <row r="34" spans="1:9" ht="27" customHeight="1">
      <c r="A34" s="1" t="s">
        <v>243</v>
      </c>
      <c r="E34" s="40"/>
      <c r="F34" s="40"/>
      <c r="G34" s="40"/>
      <c r="H34" s="40"/>
      <c r="I34" s="41"/>
    </row>
    <row r="35" spans="1:9" ht="27" customHeight="1">
      <c r="A35" s="11" t="s">
        <v>146</v>
      </c>
    </row>
    <row r="36" spans="1:9">
      <c r="A36" s="42"/>
    </row>
  </sheetData>
  <mergeCells count="2">
    <mergeCell ref="A7:A33"/>
    <mergeCell ref="B30:B33"/>
  </mergeCells>
  <phoneticPr fontId="15"/>
  <pageMargins left="0.31496062992125984" right="0.19685039370078741" top="0.98425196850393704" bottom="0.98425196850393704" header="0.51181102362204722" footer="0.51181102362204722"/>
  <pageSetup paperSize="9" scale="82" firstPageNumber="2" orientation="portrait" useFirstPageNumber="1" r:id="rId1"/>
  <headerFooter alignWithMargins="0">
    <oddHeader>&amp;R&amp;"明朝,斜体"&amp;9指定都市－3-2</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0"/>
  <sheetViews>
    <sheetView view="pageBreakPreview" zoomScaleNormal="100" zoomScaleSheetLayoutView="100" workbookViewId="0">
      <pane xSplit="5" ySplit="7" topLeftCell="F8" activePane="bottomRight" state="frozen"/>
      <selection activeCell="G46" sqref="G46"/>
      <selection pane="topRight" activeCell="G46" sqref="G46"/>
      <selection pane="bottomLeft" activeCell="G46" sqref="G46"/>
      <selection pane="bottomRight" activeCell="J6" sqref="J6:K6"/>
    </sheetView>
  </sheetViews>
  <sheetFormatPr defaultColWidth="9" defaultRowHeight="13"/>
  <cols>
    <col min="1" max="1" width="3.6328125" style="1" customWidth="1"/>
    <col min="2" max="3" width="1.6328125" style="1" customWidth="1"/>
    <col min="4" max="4" width="22.6328125" style="1" customWidth="1"/>
    <col min="5" max="5" width="10.6328125" style="1" customWidth="1"/>
    <col min="6" max="21" width="13.6328125" style="1" customWidth="1"/>
    <col min="22" max="25" width="12" style="1" customWidth="1"/>
    <col min="26" max="16384" width="9" style="1"/>
  </cols>
  <sheetData>
    <row r="1" spans="1:25" ht="34.25" customHeight="1">
      <c r="A1" s="17" t="s">
        <v>0</v>
      </c>
      <c r="B1" s="13"/>
      <c r="C1" s="13"/>
      <c r="D1" s="21" t="s">
        <v>277</v>
      </c>
      <c r="E1" s="14"/>
      <c r="F1" s="14"/>
      <c r="G1" s="14"/>
    </row>
    <row r="2" spans="1:25" ht="15" customHeight="1"/>
    <row r="3" spans="1:25" ht="15" customHeight="1">
      <c r="A3" s="15" t="s">
        <v>147</v>
      </c>
      <c r="B3" s="15"/>
      <c r="C3" s="15"/>
      <c r="D3" s="15"/>
    </row>
    <row r="4" spans="1:25" ht="15" customHeight="1">
      <c r="A4" s="15"/>
      <c r="B4" s="15"/>
      <c r="C4" s="15"/>
      <c r="D4" s="15"/>
    </row>
    <row r="5" spans="1:25" ht="16.25" customHeight="1">
      <c r="A5" s="12" t="s">
        <v>240</v>
      </c>
      <c r="B5" s="12"/>
      <c r="C5" s="12"/>
      <c r="D5" s="12"/>
      <c r="K5" s="16"/>
      <c r="O5" s="16" t="s">
        <v>43</v>
      </c>
    </row>
    <row r="6" spans="1:25" ht="16.25" customHeight="1">
      <c r="A6" s="116" t="s">
        <v>44</v>
      </c>
      <c r="B6" s="115"/>
      <c r="C6" s="115"/>
      <c r="D6" s="115"/>
      <c r="E6" s="115"/>
      <c r="F6" s="105" t="s">
        <v>254</v>
      </c>
      <c r="G6" s="105"/>
      <c r="H6" s="105" t="s">
        <v>255</v>
      </c>
      <c r="I6" s="105"/>
      <c r="J6" s="104" t="s">
        <v>256</v>
      </c>
      <c r="K6" s="105"/>
      <c r="L6" s="105" t="s">
        <v>257</v>
      </c>
      <c r="M6" s="105"/>
      <c r="N6" s="105" t="s">
        <v>258</v>
      </c>
      <c r="O6" s="105"/>
    </row>
    <row r="7" spans="1:25" ht="16.25" customHeight="1">
      <c r="A7" s="115"/>
      <c r="B7" s="115"/>
      <c r="C7" s="115"/>
      <c r="D7" s="115"/>
      <c r="E7" s="115"/>
      <c r="F7" s="54" t="s">
        <v>237</v>
      </c>
      <c r="G7" s="54" t="s">
        <v>238</v>
      </c>
      <c r="H7" s="54" t="s">
        <v>237</v>
      </c>
      <c r="I7" s="54" t="s">
        <v>238</v>
      </c>
      <c r="J7" s="54" t="s">
        <v>237</v>
      </c>
      <c r="K7" s="54" t="s">
        <v>238</v>
      </c>
      <c r="L7" s="54" t="s">
        <v>237</v>
      </c>
      <c r="M7" s="54" t="s">
        <v>238</v>
      </c>
      <c r="N7" s="54" t="s">
        <v>237</v>
      </c>
      <c r="O7" s="54" t="s">
        <v>238</v>
      </c>
    </row>
    <row r="8" spans="1:25" ht="16.25" customHeight="1">
      <c r="A8" s="113" t="s">
        <v>83</v>
      </c>
      <c r="B8" s="62" t="s">
        <v>45</v>
      </c>
      <c r="C8" s="56"/>
      <c r="D8" s="56"/>
      <c r="E8" s="66" t="s">
        <v>36</v>
      </c>
      <c r="F8" s="87">
        <v>46265</v>
      </c>
      <c r="G8" s="87">
        <v>47292</v>
      </c>
      <c r="H8" s="87">
        <v>945</v>
      </c>
      <c r="I8" s="87">
        <v>982</v>
      </c>
      <c r="J8" s="87">
        <v>0</v>
      </c>
      <c r="K8" s="87">
        <v>492</v>
      </c>
      <c r="L8" s="87">
        <v>25014</v>
      </c>
      <c r="M8" s="87">
        <v>24218</v>
      </c>
      <c r="N8" s="87">
        <v>85306</v>
      </c>
      <c r="O8" s="87">
        <v>79403</v>
      </c>
      <c r="P8" s="18"/>
      <c r="Q8" s="18"/>
      <c r="R8" s="18"/>
      <c r="S8" s="18"/>
      <c r="T8" s="18"/>
      <c r="U8" s="18"/>
      <c r="V8" s="18"/>
      <c r="W8" s="18"/>
      <c r="X8" s="18"/>
      <c r="Y8" s="18"/>
    </row>
    <row r="9" spans="1:25" ht="16.25" customHeight="1">
      <c r="A9" s="113"/>
      <c r="B9" s="64"/>
      <c r="C9" s="56" t="s">
        <v>46</v>
      </c>
      <c r="D9" s="56"/>
      <c r="E9" s="66" t="s">
        <v>37</v>
      </c>
      <c r="F9" s="87">
        <v>46246</v>
      </c>
      <c r="G9" s="87">
        <v>45782</v>
      </c>
      <c r="H9" s="87">
        <v>945</v>
      </c>
      <c r="I9" s="87">
        <v>958</v>
      </c>
      <c r="J9" s="87">
        <v>0</v>
      </c>
      <c r="K9" s="87">
        <v>349</v>
      </c>
      <c r="L9" s="87">
        <v>25014</v>
      </c>
      <c r="M9" s="87">
        <v>24218</v>
      </c>
      <c r="N9" s="87">
        <v>85306</v>
      </c>
      <c r="O9" s="87">
        <v>79403</v>
      </c>
      <c r="P9" s="18"/>
      <c r="Q9" s="18"/>
      <c r="R9" s="18"/>
      <c r="S9" s="18"/>
      <c r="T9" s="18"/>
      <c r="U9" s="18"/>
      <c r="V9" s="18"/>
      <c r="W9" s="18"/>
      <c r="X9" s="18"/>
      <c r="Y9" s="18"/>
    </row>
    <row r="10" spans="1:25" ht="16.25" customHeight="1">
      <c r="A10" s="113"/>
      <c r="B10" s="63"/>
      <c r="C10" s="56" t="s">
        <v>47</v>
      </c>
      <c r="D10" s="56"/>
      <c r="E10" s="66" t="s">
        <v>38</v>
      </c>
      <c r="F10" s="87">
        <v>19</v>
      </c>
      <c r="G10" s="87">
        <v>1509</v>
      </c>
      <c r="H10" s="87">
        <v>0</v>
      </c>
      <c r="I10" s="87">
        <v>25</v>
      </c>
      <c r="J10" s="68">
        <v>0</v>
      </c>
      <c r="K10" s="68">
        <v>143</v>
      </c>
      <c r="L10" s="87">
        <v>0</v>
      </c>
      <c r="M10" s="87">
        <v>0</v>
      </c>
      <c r="N10" s="87">
        <v>0</v>
      </c>
      <c r="O10" s="87">
        <v>0</v>
      </c>
      <c r="P10" s="18"/>
      <c r="Q10" s="18"/>
      <c r="R10" s="18"/>
      <c r="S10" s="18"/>
      <c r="T10" s="18"/>
      <c r="U10" s="18"/>
      <c r="V10" s="18"/>
      <c r="W10" s="18"/>
      <c r="X10" s="18"/>
      <c r="Y10" s="18"/>
    </row>
    <row r="11" spans="1:25" ht="16.25" customHeight="1">
      <c r="A11" s="113"/>
      <c r="B11" s="62" t="s">
        <v>48</v>
      </c>
      <c r="C11" s="56"/>
      <c r="D11" s="56"/>
      <c r="E11" s="66" t="s">
        <v>39</v>
      </c>
      <c r="F11" s="87">
        <v>46678</v>
      </c>
      <c r="G11" s="87">
        <v>47600</v>
      </c>
      <c r="H11" s="87">
        <v>889</v>
      </c>
      <c r="I11" s="87">
        <v>935</v>
      </c>
      <c r="J11" s="87">
        <v>0</v>
      </c>
      <c r="K11" s="87">
        <v>2172</v>
      </c>
      <c r="L11" s="87">
        <v>25614</v>
      </c>
      <c r="M11" s="87">
        <v>25102</v>
      </c>
      <c r="N11" s="87">
        <v>74280</v>
      </c>
      <c r="O11" s="87">
        <v>75469</v>
      </c>
      <c r="P11" s="18"/>
      <c r="Q11" s="18"/>
      <c r="R11" s="18"/>
      <c r="S11" s="18"/>
      <c r="T11" s="18"/>
      <c r="U11" s="18"/>
      <c r="V11" s="18"/>
      <c r="W11" s="18"/>
      <c r="X11" s="18"/>
      <c r="Y11" s="18"/>
    </row>
    <row r="12" spans="1:25" ht="16.25" customHeight="1">
      <c r="A12" s="113"/>
      <c r="B12" s="64"/>
      <c r="C12" s="56" t="s">
        <v>49</v>
      </c>
      <c r="D12" s="56"/>
      <c r="E12" s="66" t="s">
        <v>40</v>
      </c>
      <c r="F12" s="87">
        <v>46664</v>
      </c>
      <c r="G12" s="87">
        <v>46949</v>
      </c>
      <c r="H12" s="87">
        <v>889</v>
      </c>
      <c r="I12" s="87">
        <v>910</v>
      </c>
      <c r="J12" s="87">
        <v>0</v>
      </c>
      <c r="K12" s="87">
        <v>2163</v>
      </c>
      <c r="L12" s="87">
        <v>25614</v>
      </c>
      <c r="M12" s="87">
        <v>25102</v>
      </c>
      <c r="N12" s="92">
        <v>74280</v>
      </c>
      <c r="O12" s="87">
        <v>75469</v>
      </c>
      <c r="P12" s="18"/>
      <c r="Q12" s="18"/>
      <c r="R12" s="18"/>
      <c r="S12" s="18"/>
      <c r="T12" s="18"/>
      <c r="U12" s="18"/>
      <c r="V12" s="18"/>
      <c r="W12" s="18"/>
      <c r="X12" s="18"/>
      <c r="Y12" s="18"/>
    </row>
    <row r="13" spans="1:25" ht="16.25" customHeight="1">
      <c r="A13" s="113"/>
      <c r="B13" s="63"/>
      <c r="C13" s="56" t="s">
        <v>50</v>
      </c>
      <c r="D13" s="56"/>
      <c r="E13" s="66" t="s">
        <v>41</v>
      </c>
      <c r="F13" s="87">
        <v>13</v>
      </c>
      <c r="G13" s="87">
        <v>651</v>
      </c>
      <c r="H13" s="87">
        <v>0</v>
      </c>
      <c r="I13" s="68">
        <v>25</v>
      </c>
      <c r="J13" s="68">
        <v>0</v>
      </c>
      <c r="K13" s="68">
        <v>8</v>
      </c>
      <c r="L13" s="87">
        <v>0</v>
      </c>
      <c r="M13" s="87">
        <v>0</v>
      </c>
      <c r="N13" s="87">
        <v>0</v>
      </c>
      <c r="O13" s="87">
        <v>0</v>
      </c>
      <c r="P13" s="18"/>
      <c r="Q13" s="18"/>
      <c r="R13" s="18"/>
      <c r="S13" s="18"/>
      <c r="T13" s="18"/>
      <c r="U13" s="18"/>
      <c r="V13" s="18"/>
      <c r="W13" s="18"/>
      <c r="X13" s="18"/>
      <c r="Y13" s="18"/>
    </row>
    <row r="14" spans="1:25" ht="16.25" customHeight="1">
      <c r="A14" s="113"/>
      <c r="B14" s="56" t="s">
        <v>51</v>
      </c>
      <c r="C14" s="56"/>
      <c r="D14" s="56"/>
      <c r="E14" s="66" t="s">
        <v>148</v>
      </c>
      <c r="F14" s="87">
        <f>F9-F12-1</f>
        <v>-419</v>
      </c>
      <c r="G14" s="87">
        <f t="shared" ref="G14:O15" si="0">G9-G12</f>
        <v>-1167</v>
      </c>
      <c r="H14" s="87">
        <f>H9-H12</f>
        <v>56</v>
      </c>
      <c r="I14" s="87">
        <f>I9-I12-1</f>
        <v>47</v>
      </c>
      <c r="J14" s="87">
        <f t="shared" si="0"/>
        <v>0</v>
      </c>
      <c r="K14" s="87">
        <f>K9-K12-1</f>
        <v>-1815</v>
      </c>
      <c r="L14" s="87">
        <f t="shared" ref="L14:L15" si="1">L9-L12</f>
        <v>-600</v>
      </c>
      <c r="M14" s="87">
        <f t="shared" si="0"/>
        <v>-884</v>
      </c>
      <c r="N14" s="87">
        <f t="shared" si="0"/>
        <v>11026</v>
      </c>
      <c r="O14" s="87">
        <f>O9-O12-1</f>
        <v>3933</v>
      </c>
      <c r="P14" s="18"/>
      <c r="Q14" s="18"/>
      <c r="R14" s="18"/>
      <c r="S14" s="18"/>
      <c r="T14" s="18"/>
      <c r="U14" s="18"/>
      <c r="V14" s="18"/>
      <c r="W14" s="18"/>
      <c r="X14" s="18"/>
      <c r="Y14" s="18"/>
    </row>
    <row r="15" spans="1:25" ht="16.25" customHeight="1">
      <c r="A15" s="113"/>
      <c r="B15" s="56" t="s">
        <v>52</v>
      </c>
      <c r="C15" s="56"/>
      <c r="D15" s="56"/>
      <c r="E15" s="66" t="s">
        <v>149</v>
      </c>
      <c r="F15" s="87">
        <f>F10-F13</f>
        <v>6</v>
      </c>
      <c r="G15" s="87">
        <f t="shared" si="0"/>
        <v>858</v>
      </c>
      <c r="H15" s="87">
        <f>H10-H13</f>
        <v>0</v>
      </c>
      <c r="I15" s="87">
        <f t="shared" si="0"/>
        <v>0</v>
      </c>
      <c r="J15" s="87">
        <f t="shared" si="0"/>
        <v>0</v>
      </c>
      <c r="K15" s="87">
        <f t="shared" si="0"/>
        <v>135</v>
      </c>
      <c r="L15" s="87">
        <f t="shared" si="1"/>
        <v>0</v>
      </c>
      <c r="M15" s="87">
        <f t="shared" si="0"/>
        <v>0</v>
      </c>
      <c r="N15" s="87">
        <f t="shared" si="0"/>
        <v>0</v>
      </c>
      <c r="O15" s="87">
        <f t="shared" si="0"/>
        <v>0</v>
      </c>
      <c r="P15" s="18"/>
      <c r="Q15" s="18"/>
      <c r="R15" s="18"/>
      <c r="S15" s="18"/>
      <c r="T15" s="18"/>
      <c r="U15" s="18"/>
      <c r="V15" s="18"/>
      <c r="W15" s="18"/>
      <c r="X15" s="18"/>
      <c r="Y15" s="18"/>
    </row>
    <row r="16" spans="1:25" ht="16.25" customHeight="1">
      <c r="A16" s="113"/>
      <c r="B16" s="56" t="s">
        <v>53</v>
      </c>
      <c r="C16" s="56"/>
      <c r="D16" s="56"/>
      <c r="E16" s="66" t="s">
        <v>150</v>
      </c>
      <c r="F16" s="87">
        <f>F8-F11+1</f>
        <v>-412</v>
      </c>
      <c r="G16" s="87">
        <f t="shared" ref="G16:M16" si="2">G8-G11</f>
        <v>-308</v>
      </c>
      <c r="H16" s="87">
        <f>H8-H11</f>
        <v>56</v>
      </c>
      <c r="I16" s="87">
        <f t="shared" si="2"/>
        <v>47</v>
      </c>
      <c r="J16" s="87">
        <f t="shared" si="2"/>
        <v>0</v>
      </c>
      <c r="K16" s="87">
        <f t="shared" si="2"/>
        <v>-1680</v>
      </c>
      <c r="L16" s="87">
        <f>L8-L11</f>
        <v>-600</v>
      </c>
      <c r="M16" s="87">
        <f t="shared" si="2"/>
        <v>-884</v>
      </c>
      <c r="N16" s="87">
        <f>N8-N11</f>
        <v>11026</v>
      </c>
      <c r="O16" s="87">
        <f>O8-O11-1</f>
        <v>3933</v>
      </c>
      <c r="P16" s="18"/>
      <c r="Q16" s="18"/>
      <c r="R16" s="18"/>
      <c r="S16" s="18"/>
      <c r="T16" s="18"/>
      <c r="U16" s="18"/>
      <c r="V16" s="18"/>
      <c r="W16" s="18"/>
      <c r="X16" s="18"/>
      <c r="Y16" s="18"/>
    </row>
    <row r="17" spans="1:25" ht="16.25" customHeight="1">
      <c r="A17" s="113"/>
      <c r="B17" s="56" t="s">
        <v>54</v>
      </c>
      <c r="C17" s="56"/>
      <c r="D17" s="56"/>
      <c r="E17" s="54"/>
      <c r="F17" s="87">
        <v>0</v>
      </c>
      <c r="G17" s="68">
        <v>0</v>
      </c>
      <c r="H17" s="87">
        <v>0</v>
      </c>
      <c r="I17" s="68">
        <v>0</v>
      </c>
      <c r="J17" s="87">
        <v>0</v>
      </c>
      <c r="K17" s="87">
        <v>17689</v>
      </c>
      <c r="L17" s="87">
        <v>35774</v>
      </c>
      <c r="M17" s="87">
        <v>35173</v>
      </c>
      <c r="N17" s="87">
        <v>196954</v>
      </c>
      <c r="O17" s="87">
        <v>207980</v>
      </c>
      <c r="P17" s="18"/>
      <c r="Q17" s="18"/>
      <c r="R17" s="18"/>
      <c r="S17" s="18"/>
      <c r="T17" s="18"/>
      <c r="U17" s="18"/>
      <c r="V17" s="18"/>
      <c r="W17" s="18"/>
      <c r="X17" s="18"/>
      <c r="Y17" s="18"/>
    </row>
    <row r="18" spans="1:25" ht="16.25" customHeight="1">
      <c r="A18" s="113"/>
      <c r="B18" s="56" t="s">
        <v>55</v>
      </c>
      <c r="C18" s="56"/>
      <c r="D18" s="56"/>
      <c r="E18" s="54"/>
      <c r="F18" s="91">
        <v>0</v>
      </c>
      <c r="G18" s="91">
        <v>0</v>
      </c>
      <c r="H18" s="91">
        <v>0</v>
      </c>
      <c r="I18" s="91">
        <v>0</v>
      </c>
      <c r="J18" s="91">
        <v>0</v>
      </c>
      <c r="K18" s="91">
        <v>0</v>
      </c>
      <c r="L18" s="91">
        <v>0</v>
      </c>
      <c r="M18" s="91">
        <v>0</v>
      </c>
      <c r="N18" s="93">
        <v>19591</v>
      </c>
      <c r="O18" s="91">
        <v>25241</v>
      </c>
      <c r="P18" s="18"/>
      <c r="Q18" s="18"/>
      <c r="R18" s="18"/>
      <c r="S18" s="18"/>
      <c r="T18" s="18"/>
      <c r="U18" s="18"/>
      <c r="V18" s="18"/>
      <c r="W18" s="18"/>
      <c r="X18" s="18"/>
      <c r="Y18" s="18"/>
    </row>
    <row r="19" spans="1:25" ht="16.25" customHeight="1">
      <c r="A19" s="113" t="s">
        <v>84</v>
      </c>
      <c r="B19" s="62" t="s">
        <v>56</v>
      </c>
      <c r="C19" s="56"/>
      <c r="D19" s="56"/>
      <c r="E19" s="66"/>
      <c r="F19" s="87">
        <v>5663</v>
      </c>
      <c r="G19" s="87">
        <v>3748</v>
      </c>
      <c r="H19" s="87">
        <v>1</v>
      </c>
      <c r="I19" s="87">
        <v>4</v>
      </c>
      <c r="J19" s="87">
        <v>0</v>
      </c>
      <c r="K19" s="87">
        <v>85</v>
      </c>
      <c r="L19" s="87">
        <v>3319</v>
      </c>
      <c r="M19" s="87">
        <v>2066</v>
      </c>
      <c r="N19" s="87">
        <v>15167</v>
      </c>
      <c r="O19" s="87">
        <v>12812</v>
      </c>
      <c r="P19" s="18"/>
      <c r="Q19" s="18"/>
      <c r="R19" s="18"/>
      <c r="S19" s="18"/>
      <c r="T19" s="18"/>
      <c r="U19" s="18"/>
      <c r="V19" s="18"/>
      <c r="W19" s="18"/>
      <c r="X19" s="18"/>
      <c r="Y19" s="18"/>
    </row>
    <row r="20" spans="1:25" ht="16.25" customHeight="1">
      <c r="A20" s="113"/>
      <c r="B20" s="63"/>
      <c r="C20" s="56" t="s">
        <v>57</v>
      </c>
      <c r="D20" s="56"/>
      <c r="E20" s="66"/>
      <c r="F20" s="87">
        <v>3500</v>
      </c>
      <c r="G20" s="87">
        <v>2000</v>
      </c>
      <c r="H20" s="87">
        <v>0</v>
      </c>
      <c r="I20" s="87">
        <v>0</v>
      </c>
      <c r="J20" s="87">
        <v>0</v>
      </c>
      <c r="K20" s="68">
        <v>0</v>
      </c>
      <c r="L20" s="87">
        <v>3244</v>
      </c>
      <c r="M20" s="87">
        <v>1993</v>
      </c>
      <c r="N20" s="87">
        <v>9610</v>
      </c>
      <c r="O20" s="87">
        <v>8636</v>
      </c>
      <c r="P20" s="18"/>
      <c r="Q20" s="18"/>
      <c r="R20" s="18"/>
      <c r="S20" s="18"/>
      <c r="T20" s="18"/>
      <c r="U20" s="18"/>
      <c r="V20" s="18"/>
      <c r="W20" s="18"/>
      <c r="X20" s="18"/>
      <c r="Y20" s="18"/>
    </row>
    <row r="21" spans="1:25" ht="16.25" customHeight="1">
      <c r="A21" s="113"/>
      <c r="B21" s="56" t="s">
        <v>58</v>
      </c>
      <c r="C21" s="56"/>
      <c r="D21" s="56"/>
      <c r="E21" s="66" t="s">
        <v>151</v>
      </c>
      <c r="F21" s="87">
        <v>5663</v>
      </c>
      <c r="G21" s="87">
        <v>3748</v>
      </c>
      <c r="H21" s="87">
        <v>1</v>
      </c>
      <c r="I21" s="87">
        <v>4</v>
      </c>
      <c r="J21" s="87">
        <v>0</v>
      </c>
      <c r="K21" s="87">
        <v>85</v>
      </c>
      <c r="L21" s="87">
        <v>3319</v>
      </c>
      <c r="M21" s="87">
        <v>2066</v>
      </c>
      <c r="N21" s="87">
        <v>12714</v>
      </c>
      <c r="O21" s="87">
        <v>12144</v>
      </c>
      <c r="P21" s="18"/>
      <c r="Q21" s="18"/>
      <c r="R21" s="18"/>
      <c r="S21" s="18"/>
      <c r="T21" s="18"/>
      <c r="U21" s="18"/>
      <c r="V21" s="18"/>
      <c r="W21" s="18"/>
      <c r="X21" s="18"/>
      <c r="Y21" s="18"/>
    </row>
    <row r="22" spans="1:25" ht="16.25" customHeight="1">
      <c r="A22" s="113"/>
      <c r="B22" s="62" t="s">
        <v>59</v>
      </c>
      <c r="C22" s="56"/>
      <c r="D22" s="56"/>
      <c r="E22" s="66" t="s">
        <v>152</v>
      </c>
      <c r="F22" s="87">
        <v>28753</v>
      </c>
      <c r="G22" s="87">
        <v>26016</v>
      </c>
      <c r="H22" s="87">
        <v>565</v>
      </c>
      <c r="I22" s="87">
        <v>525</v>
      </c>
      <c r="J22" s="87">
        <v>0</v>
      </c>
      <c r="K22" s="87">
        <v>177</v>
      </c>
      <c r="L22" s="87">
        <v>4876</v>
      </c>
      <c r="M22" s="87">
        <v>3996</v>
      </c>
      <c r="N22" s="87">
        <v>41807</v>
      </c>
      <c r="O22" s="87">
        <v>43257</v>
      </c>
      <c r="P22" s="18"/>
      <c r="Q22" s="18"/>
      <c r="R22" s="18"/>
      <c r="S22" s="18"/>
      <c r="T22" s="18"/>
      <c r="U22" s="18"/>
      <c r="V22" s="18"/>
      <c r="W22" s="18"/>
      <c r="X22" s="18"/>
      <c r="Y22" s="18"/>
    </row>
    <row r="23" spans="1:25" ht="16.25" customHeight="1">
      <c r="A23" s="113"/>
      <c r="B23" s="63" t="s">
        <v>60</v>
      </c>
      <c r="C23" s="56" t="s">
        <v>61</v>
      </c>
      <c r="D23" s="56"/>
      <c r="E23" s="66"/>
      <c r="F23" s="87">
        <v>5209</v>
      </c>
      <c r="G23" s="87">
        <v>6633</v>
      </c>
      <c r="H23" s="87">
        <v>0</v>
      </c>
      <c r="I23" s="87">
        <v>0</v>
      </c>
      <c r="J23" s="87">
        <v>0</v>
      </c>
      <c r="K23" s="87">
        <v>143</v>
      </c>
      <c r="L23" s="87">
        <v>1515</v>
      </c>
      <c r="M23" s="87">
        <v>1513</v>
      </c>
      <c r="N23" s="87">
        <v>30654</v>
      </c>
      <c r="O23" s="87">
        <v>32259</v>
      </c>
      <c r="P23" s="18"/>
      <c r="Q23" s="18"/>
      <c r="R23" s="18"/>
      <c r="S23" s="18"/>
      <c r="T23" s="18"/>
      <c r="U23" s="18"/>
      <c r="V23" s="18"/>
      <c r="W23" s="18"/>
      <c r="X23" s="18"/>
      <c r="Y23" s="18"/>
    </row>
    <row r="24" spans="1:25" ht="16.25" customHeight="1">
      <c r="A24" s="113"/>
      <c r="B24" s="56" t="s">
        <v>153</v>
      </c>
      <c r="C24" s="56"/>
      <c r="D24" s="56"/>
      <c r="E24" s="66" t="s">
        <v>154</v>
      </c>
      <c r="F24" s="87">
        <f>F21-F22+1</f>
        <v>-23089</v>
      </c>
      <c r="G24" s="87">
        <f t="shared" ref="G24:O24" si="3">G21-G22</f>
        <v>-22268</v>
      </c>
      <c r="H24" s="87">
        <f>H21-H22</f>
        <v>-564</v>
      </c>
      <c r="I24" s="87">
        <f t="shared" si="3"/>
        <v>-521</v>
      </c>
      <c r="J24" s="87">
        <f t="shared" si="3"/>
        <v>0</v>
      </c>
      <c r="K24" s="87">
        <f t="shared" si="3"/>
        <v>-92</v>
      </c>
      <c r="L24" s="87">
        <f>L21-L22-1</f>
        <v>-1558</v>
      </c>
      <c r="M24" s="87">
        <f t="shared" si="3"/>
        <v>-1930</v>
      </c>
      <c r="N24" s="87">
        <f>N21-N22-1</f>
        <v>-29094</v>
      </c>
      <c r="O24" s="87">
        <f t="shared" si="3"/>
        <v>-31113</v>
      </c>
      <c r="P24" s="18"/>
      <c r="Q24" s="18"/>
      <c r="R24" s="18"/>
      <c r="S24" s="18"/>
      <c r="T24" s="18"/>
      <c r="U24" s="18"/>
      <c r="V24" s="18"/>
      <c r="W24" s="18"/>
      <c r="X24" s="18"/>
      <c r="Y24" s="18"/>
    </row>
    <row r="25" spans="1:25" ht="16.25" customHeight="1">
      <c r="A25" s="113"/>
      <c r="B25" s="62" t="s">
        <v>62</v>
      </c>
      <c r="C25" s="62"/>
      <c r="D25" s="62"/>
      <c r="E25" s="117" t="s">
        <v>155</v>
      </c>
      <c r="F25" s="121">
        <v>23089</v>
      </c>
      <c r="G25" s="110">
        <v>22268</v>
      </c>
      <c r="H25" s="110">
        <v>564</v>
      </c>
      <c r="I25" s="110">
        <v>521</v>
      </c>
      <c r="J25" s="110">
        <v>0</v>
      </c>
      <c r="K25" s="110">
        <v>92</v>
      </c>
      <c r="L25" s="110">
        <v>1558</v>
      </c>
      <c r="M25" s="110">
        <v>627</v>
      </c>
      <c r="N25" s="123">
        <v>9435</v>
      </c>
      <c r="O25" s="110">
        <v>4987</v>
      </c>
      <c r="P25" s="18"/>
      <c r="Q25" s="18"/>
      <c r="R25" s="18"/>
      <c r="S25" s="18"/>
      <c r="T25" s="18"/>
      <c r="U25" s="18"/>
      <c r="V25" s="18"/>
      <c r="W25" s="18"/>
      <c r="X25" s="18"/>
      <c r="Y25" s="18"/>
    </row>
    <row r="26" spans="1:25" ht="16.25" customHeight="1">
      <c r="A26" s="113"/>
      <c r="B26" s="83" t="s">
        <v>63</v>
      </c>
      <c r="C26" s="83"/>
      <c r="D26" s="83"/>
      <c r="E26" s="118"/>
      <c r="F26" s="122"/>
      <c r="G26" s="111"/>
      <c r="H26" s="111"/>
      <c r="I26" s="111"/>
      <c r="J26" s="111"/>
      <c r="K26" s="111"/>
      <c r="L26" s="111"/>
      <c r="M26" s="111"/>
      <c r="N26" s="124"/>
      <c r="O26" s="111"/>
      <c r="P26" s="18"/>
      <c r="Q26" s="18"/>
      <c r="R26" s="18"/>
      <c r="S26" s="18"/>
      <c r="T26" s="18"/>
      <c r="U26" s="18"/>
      <c r="V26" s="18"/>
      <c r="W26" s="18"/>
      <c r="X26" s="18"/>
      <c r="Y26" s="18"/>
    </row>
    <row r="27" spans="1:25" ht="16.25" customHeight="1">
      <c r="A27" s="113"/>
      <c r="B27" s="56" t="s">
        <v>156</v>
      </c>
      <c r="C27" s="56"/>
      <c r="D27" s="56"/>
      <c r="E27" s="66" t="s">
        <v>157</v>
      </c>
      <c r="F27" s="87">
        <f>F24+F25</f>
        <v>0</v>
      </c>
      <c r="G27" s="87">
        <f t="shared" ref="G27:O27" si="4">G24+G25</f>
        <v>0</v>
      </c>
      <c r="H27" s="87">
        <f>H24+H25</f>
        <v>0</v>
      </c>
      <c r="I27" s="87">
        <f t="shared" si="4"/>
        <v>0</v>
      </c>
      <c r="J27" s="87">
        <f t="shared" si="4"/>
        <v>0</v>
      </c>
      <c r="K27" s="87">
        <f t="shared" si="4"/>
        <v>0</v>
      </c>
      <c r="L27" s="87">
        <f>L24+L25</f>
        <v>0</v>
      </c>
      <c r="M27" s="87">
        <f t="shared" si="4"/>
        <v>-1303</v>
      </c>
      <c r="N27" s="87">
        <f>N24+N25+1</f>
        <v>-19658</v>
      </c>
      <c r="O27" s="87">
        <f t="shared" si="4"/>
        <v>-26126</v>
      </c>
      <c r="P27" s="18"/>
      <c r="Q27" s="18"/>
      <c r="R27" s="18"/>
      <c r="S27" s="18"/>
      <c r="T27" s="18"/>
      <c r="U27" s="18"/>
      <c r="V27" s="18"/>
      <c r="W27" s="18"/>
      <c r="X27" s="18"/>
      <c r="Y27" s="18"/>
    </row>
    <row r="28" spans="1:25" ht="16.25" customHeight="1">
      <c r="A28" s="11"/>
      <c r="F28" s="18"/>
      <c r="G28" s="18"/>
      <c r="H28" s="18"/>
      <c r="I28" s="18"/>
      <c r="J28" s="18"/>
      <c r="K28" s="18"/>
      <c r="L28" s="18"/>
      <c r="M28" s="18"/>
      <c r="N28" s="18"/>
      <c r="O28" s="18"/>
      <c r="P28" s="18"/>
      <c r="Q28" s="18"/>
      <c r="R28" s="18"/>
      <c r="S28" s="18"/>
      <c r="T28" s="18"/>
      <c r="U28" s="18"/>
      <c r="V28" s="18"/>
      <c r="W28" s="18"/>
      <c r="X28" s="18"/>
      <c r="Y28" s="18"/>
    </row>
    <row r="29" spans="1:25" ht="16.25" customHeight="1">
      <c r="A29" s="12"/>
      <c r="F29" s="18"/>
      <c r="G29" s="18"/>
      <c r="H29" s="18"/>
      <c r="I29" s="18"/>
      <c r="J29" s="19"/>
      <c r="K29" s="19"/>
      <c r="L29" s="18"/>
      <c r="M29" s="18"/>
      <c r="N29" s="18"/>
      <c r="O29" s="19" t="s">
        <v>158</v>
      </c>
      <c r="P29" s="18"/>
      <c r="Q29" s="18"/>
      <c r="R29" s="18"/>
      <c r="S29" s="18"/>
      <c r="T29" s="18"/>
      <c r="U29" s="18"/>
      <c r="V29" s="18"/>
      <c r="W29" s="18"/>
      <c r="X29" s="18"/>
      <c r="Y29" s="19"/>
    </row>
    <row r="30" spans="1:25" ht="16.25" customHeight="1">
      <c r="A30" s="115" t="s">
        <v>64</v>
      </c>
      <c r="B30" s="115"/>
      <c r="C30" s="115"/>
      <c r="D30" s="115"/>
      <c r="E30" s="115"/>
      <c r="F30" s="107" t="s">
        <v>259</v>
      </c>
      <c r="G30" s="107"/>
      <c r="H30" s="107" t="s">
        <v>260</v>
      </c>
      <c r="I30" s="107"/>
      <c r="J30" s="120" t="s">
        <v>261</v>
      </c>
      <c r="K30" s="120"/>
      <c r="L30" s="107" t="s">
        <v>262</v>
      </c>
      <c r="M30" s="107"/>
      <c r="N30" s="120" t="s">
        <v>263</v>
      </c>
      <c r="O30" s="120"/>
      <c r="P30" s="25"/>
      <c r="Q30" s="18"/>
      <c r="R30" s="25"/>
      <c r="S30" s="18"/>
      <c r="T30" s="25"/>
      <c r="U30" s="18"/>
      <c r="V30" s="25"/>
      <c r="W30" s="18"/>
      <c r="X30" s="25"/>
      <c r="Y30" s="18"/>
    </row>
    <row r="31" spans="1:25" ht="16.25" customHeight="1">
      <c r="A31" s="115"/>
      <c r="B31" s="115"/>
      <c r="C31" s="115"/>
      <c r="D31" s="115"/>
      <c r="E31" s="115"/>
      <c r="F31" s="54" t="s">
        <v>237</v>
      </c>
      <c r="G31" s="54" t="s">
        <v>238</v>
      </c>
      <c r="H31" s="54" t="s">
        <v>237</v>
      </c>
      <c r="I31" s="54" t="s">
        <v>238</v>
      </c>
      <c r="J31" s="54" t="s">
        <v>237</v>
      </c>
      <c r="K31" s="54" t="s">
        <v>238</v>
      </c>
      <c r="L31" s="54" t="s">
        <v>237</v>
      </c>
      <c r="M31" s="54" t="s">
        <v>238</v>
      </c>
      <c r="N31" s="54" t="s">
        <v>237</v>
      </c>
      <c r="O31" s="54" t="s">
        <v>238</v>
      </c>
      <c r="P31" s="23"/>
      <c r="Q31" s="23"/>
      <c r="R31" s="23"/>
      <c r="S31" s="23"/>
      <c r="T31" s="23"/>
      <c r="U31" s="23"/>
      <c r="V31" s="23"/>
      <c r="W31" s="23"/>
      <c r="X31" s="23"/>
      <c r="Y31" s="23"/>
    </row>
    <row r="32" spans="1:25" ht="16.25" customHeight="1">
      <c r="A32" s="113" t="s">
        <v>85</v>
      </c>
      <c r="B32" s="62" t="s">
        <v>45</v>
      </c>
      <c r="C32" s="56"/>
      <c r="D32" s="56"/>
      <c r="E32" s="66" t="s">
        <v>36</v>
      </c>
      <c r="F32" s="87">
        <v>5076</v>
      </c>
      <c r="G32" s="87">
        <v>5311</v>
      </c>
      <c r="H32" s="92">
        <v>932</v>
      </c>
      <c r="I32" s="87">
        <v>910</v>
      </c>
      <c r="J32" s="87">
        <v>21</v>
      </c>
      <c r="K32" s="87">
        <v>21</v>
      </c>
      <c r="L32" s="87">
        <v>1321</v>
      </c>
      <c r="M32" s="87">
        <v>1201</v>
      </c>
      <c r="N32" s="87">
        <v>0</v>
      </c>
      <c r="O32" s="87">
        <v>0</v>
      </c>
      <c r="P32" s="22"/>
      <c r="Q32" s="22"/>
      <c r="R32" s="22"/>
      <c r="S32" s="22"/>
      <c r="T32" s="24"/>
      <c r="U32" s="24"/>
      <c r="V32" s="22"/>
      <c r="W32" s="22"/>
      <c r="X32" s="24"/>
      <c r="Y32" s="24"/>
    </row>
    <row r="33" spans="1:25" ht="16.25" customHeight="1">
      <c r="A33" s="119"/>
      <c r="B33" s="64"/>
      <c r="C33" s="62" t="s">
        <v>65</v>
      </c>
      <c r="D33" s="56"/>
      <c r="E33" s="66"/>
      <c r="F33" s="87">
        <v>4215</v>
      </c>
      <c r="G33" s="87">
        <v>4282</v>
      </c>
      <c r="H33" s="87">
        <v>177</v>
      </c>
      <c r="I33" s="87">
        <v>177</v>
      </c>
      <c r="J33" s="87">
        <v>21</v>
      </c>
      <c r="K33" s="87">
        <v>21</v>
      </c>
      <c r="L33" s="87">
        <v>1317</v>
      </c>
      <c r="M33" s="87">
        <v>1172</v>
      </c>
      <c r="N33" s="87">
        <v>0</v>
      </c>
      <c r="O33" s="87">
        <v>0</v>
      </c>
      <c r="P33" s="22"/>
      <c r="Q33" s="22"/>
      <c r="R33" s="22"/>
      <c r="S33" s="22"/>
      <c r="T33" s="24"/>
      <c r="U33" s="24"/>
      <c r="V33" s="22"/>
      <c r="W33" s="22"/>
      <c r="X33" s="24"/>
      <c r="Y33" s="24"/>
    </row>
    <row r="34" spans="1:25" ht="16.25" customHeight="1">
      <c r="A34" s="119"/>
      <c r="B34" s="64"/>
      <c r="C34" s="63"/>
      <c r="D34" s="56" t="s">
        <v>66</v>
      </c>
      <c r="E34" s="66"/>
      <c r="F34" s="87">
        <v>2893</v>
      </c>
      <c r="G34" s="87">
        <v>2911</v>
      </c>
      <c r="H34" s="87">
        <v>177</v>
      </c>
      <c r="I34" s="87">
        <v>177</v>
      </c>
      <c r="J34" s="87">
        <v>0</v>
      </c>
      <c r="K34" s="87">
        <v>0</v>
      </c>
      <c r="L34" s="87">
        <v>1317</v>
      </c>
      <c r="M34" s="87">
        <v>1172</v>
      </c>
      <c r="N34" s="87">
        <v>0</v>
      </c>
      <c r="O34" s="87">
        <v>0</v>
      </c>
      <c r="P34" s="22"/>
      <c r="Q34" s="22"/>
      <c r="R34" s="22"/>
      <c r="S34" s="22"/>
      <c r="T34" s="24"/>
      <c r="U34" s="24"/>
      <c r="V34" s="22"/>
      <c r="W34" s="22"/>
      <c r="X34" s="24"/>
      <c r="Y34" s="24"/>
    </row>
    <row r="35" spans="1:25" ht="16.25" customHeight="1">
      <c r="A35" s="119"/>
      <c r="B35" s="63"/>
      <c r="C35" s="56" t="s">
        <v>67</v>
      </c>
      <c r="D35" s="56"/>
      <c r="E35" s="66"/>
      <c r="F35" s="92">
        <v>860</v>
      </c>
      <c r="G35" s="87">
        <v>1029</v>
      </c>
      <c r="H35" s="87">
        <v>754</v>
      </c>
      <c r="I35" s="87">
        <v>733</v>
      </c>
      <c r="J35" s="87">
        <v>0</v>
      </c>
      <c r="K35" s="91">
        <v>0.4</v>
      </c>
      <c r="L35" s="87">
        <v>4</v>
      </c>
      <c r="M35" s="87">
        <v>30</v>
      </c>
      <c r="N35" s="87">
        <v>0</v>
      </c>
      <c r="O35" s="87">
        <v>0</v>
      </c>
      <c r="P35" s="22"/>
      <c r="Q35" s="22"/>
      <c r="R35" s="22"/>
      <c r="S35" s="22"/>
      <c r="T35" s="24"/>
      <c r="U35" s="24"/>
      <c r="V35" s="22"/>
      <c r="W35" s="22"/>
      <c r="X35" s="24"/>
      <c r="Y35" s="24"/>
    </row>
    <row r="36" spans="1:25" ht="16.25" customHeight="1">
      <c r="A36" s="119"/>
      <c r="B36" s="62" t="s">
        <v>48</v>
      </c>
      <c r="C36" s="56"/>
      <c r="D36" s="56"/>
      <c r="E36" s="66" t="s">
        <v>37</v>
      </c>
      <c r="F36" s="87">
        <v>4077</v>
      </c>
      <c r="G36" s="87">
        <v>4277</v>
      </c>
      <c r="H36" s="87">
        <v>881</v>
      </c>
      <c r="I36" s="87">
        <v>882</v>
      </c>
      <c r="J36" s="87">
        <v>16</v>
      </c>
      <c r="K36" s="87">
        <v>17</v>
      </c>
      <c r="L36" s="87">
        <v>620</v>
      </c>
      <c r="M36" s="87">
        <v>661</v>
      </c>
      <c r="N36" s="87">
        <v>0</v>
      </c>
      <c r="O36" s="87">
        <v>0</v>
      </c>
      <c r="P36" s="22"/>
      <c r="Q36" s="22"/>
      <c r="R36" s="22"/>
      <c r="S36" s="22"/>
      <c r="T36" s="22"/>
      <c r="U36" s="22"/>
      <c r="V36" s="22"/>
      <c r="W36" s="22"/>
      <c r="X36" s="24"/>
      <c r="Y36" s="24"/>
    </row>
    <row r="37" spans="1:25" ht="16.25" customHeight="1">
      <c r="A37" s="119"/>
      <c r="B37" s="64"/>
      <c r="C37" s="56" t="s">
        <v>68</v>
      </c>
      <c r="D37" s="56"/>
      <c r="E37" s="66"/>
      <c r="F37" s="87">
        <v>3708</v>
      </c>
      <c r="G37" s="87">
        <v>3904</v>
      </c>
      <c r="H37" s="87">
        <v>881</v>
      </c>
      <c r="I37" s="87">
        <v>882</v>
      </c>
      <c r="J37" s="87">
        <v>14</v>
      </c>
      <c r="K37" s="87">
        <v>14</v>
      </c>
      <c r="L37" s="87">
        <v>620</v>
      </c>
      <c r="M37" s="87">
        <v>661</v>
      </c>
      <c r="N37" s="87">
        <v>0</v>
      </c>
      <c r="O37" s="87">
        <v>0</v>
      </c>
      <c r="P37" s="22"/>
      <c r="Q37" s="22"/>
      <c r="R37" s="22"/>
      <c r="S37" s="22"/>
      <c r="T37" s="22"/>
      <c r="U37" s="22"/>
      <c r="V37" s="22"/>
      <c r="W37" s="22"/>
      <c r="X37" s="24"/>
      <c r="Y37" s="24"/>
    </row>
    <row r="38" spans="1:25" ht="16.25" customHeight="1">
      <c r="A38" s="119"/>
      <c r="B38" s="63"/>
      <c r="C38" s="56" t="s">
        <v>69</v>
      </c>
      <c r="D38" s="56"/>
      <c r="E38" s="66"/>
      <c r="F38" s="87">
        <v>369</v>
      </c>
      <c r="G38" s="87">
        <v>373</v>
      </c>
      <c r="H38" s="87">
        <v>1</v>
      </c>
      <c r="I38" s="87">
        <v>1</v>
      </c>
      <c r="J38" s="87">
        <v>2</v>
      </c>
      <c r="K38" s="91">
        <v>3</v>
      </c>
      <c r="L38" s="87">
        <v>0</v>
      </c>
      <c r="M38" s="87">
        <v>0</v>
      </c>
      <c r="N38" s="87">
        <v>0</v>
      </c>
      <c r="O38" s="87">
        <v>0</v>
      </c>
      <c r="P38" s="22"/>
      <c r="Q38" s="22"/>
      <c r="R38" s="24"/>
      <c r="S38" s="24"/>
      <c r="T38" s="22"/>
      <c r="U38" s="22"/>
      <c r="V38" s="22"/>
      <c r="W38" s="22"/>
      <c r="X38" s="24"/>
      <c r="Y38" s="24"/>
    </row>
    <row r="39" spans="1:25" ht="16.25" customHeight="1">
      <c r="A39" s="119"/>
      <c r="B39" s="30" t="s">
        <v>70</v>
      </c>
      <c r="C39" s="30"/>
      <c r="D39" s="30"/>
      <c r="E39" s="66" t="s">
        <v>159</v>
      </c>
      <c r="F39" s="87">
        <f>F32-F36</f>
        <v>999</v>
      </c>
      <c r="G39" s="87">
        <f t="shared" ref="G39:O39" si="5">G32-G36</f>
        <v>1034</v>
      </c>
      <c r="H39" s="87">
        <f>H32-H36-1</f>
        <v>50</v>
      </c>
      <c r="I39" s="87">
        <f t="shared" si="5"/>
        <v>28</v>
      </c>
      <c r="J39" s="87">
        <f t="shared" si="5"/>
        <v>5</v>
      </c>
      <c r="K39" s="87">
        <f t="shared" si="5"/>
        <v>4</v>
      </c>
      <c r="L39" s="87">
        <f t="shared" si="5"/>
        <v>701</v>
      </c>
      <c r="M39" s="87">
        <f t="shared" si="5"/>
        <v>540</v>
      </c>
      <c r="N39" s="87">
        <f t="shared" si="5"/>
        <v>0</v>
      </c>
      <c r="O39" s="87">
        <f t="shared" si="5"/>
        <v>0</v>
      </c>
      <c r="P39" s="22"/>
      <c r="Q39" s="22"/>
      <c r="R39" s="22"/>
      <c r="S39" s="22"/>
      <c r="T39" s="22"/>
      <c r="U39" s="22"/>
      <c r="V39" s="22"/>
      <c r="W39" s="22"/>
      <c r="X39" s="24"/>
      <c r="Y39" s="24"/>
    </row>
    <row r="40" spans="1:25" ht="16.25" customHeight="1">
      <c r="A40" s="113" t="s">
        <v>86</v>
      </c>
      <c r="B40" s="62" t="s">
        <v>71</v>
      </c>
      <c r="C40" s="56"/>
      <c r="D40" s="56"/>
      <c r="E40" s="66" t="s">
        <v>39</v>
      </c>
      <c r="F40" s="87">
        <v>2303</v>
      </c>
      <c r="G40" s="87">
        <v>999</v>
      </c>
      <c r="H40" s="87">
        <v>327</v>
      </c>
      <c r="I40" s="87">
        <v>109</v>
      </c>
      <c r="J40" s="87">
        <v>6</v>
      </c>
      <c r="K40" s="87">
        <v>366</v>
      </c>
      <c r="L40" s="87">
        <v>0</v>
      </c>
      <c r="M40" s="87">
        <v>0</v>
      </c>
      <c r="N40" s="87">
        <v>385</v>
      </c>
      <c r="O40" s="87">
        <v>573</v>
      </c>
      <c r="P40" s="22"/>
      <c r="Q40" s="22"/>
      <c r="R40" s="22"/>
      <c r="S40" s="22"/>
      <c r="T40" s="24"/>
      <c r="U40" s="24"/>
      <c r="V40" s="24"/>
      <c r="W40" s="24"/>
      <c r="X40" s="22"/>
      <c r="Y40" s="22"/>
    </row>
    <row r="41" spans="1:25" ht="16.25" customHeight="1">
      <c r="A41" s="114"/>
      <c r="B41" s="63"/>
      <c r="C41" s="56" t="s">
        <v>72</v>
      </c>
      <c r="D41" s="56"/>
      <c r="E41" s="66"/>
      <c r="F41" s="91">
        <v>1168</v>
      </c>
      <c r="G41" s="91">
        <v>311</v>
      </c>
      <c r="H41" s="91">
        <v>325</v>
      </c>
      <c r="I41" s="91">
        <v>108</v>
      </c>
      <c r="J41" s="91">
        <v>0</v>
      </c>
      <c r="K41" s="87">
        <v>0</v>
      </c>
      <c r="L41" s="91">
        <v>0</v>
      </c>
      <c r="M41" s="87">
        <v>0</v>
      </c>
      <c r="N41" s="87">
        <v>124</v>
      </c>
      <c r="O41" s="87">
        <v>158</v>
      </c>
      <c r="P41" s="24"/>
      <c r="Q41" s="24"/>
      <c r="R41" s="24"/>
      <c r="S41" s="24"/>
      <c r="T41" s="24"/>
      <c r="U41" s="24"/>
      <c r="V41" s="24"/>
      <c r="W41" s="24"/>
      <c r="X41" s="22"/>
      <c r="Y41" s="22"/>
    </row>
    <row r="42" spans="1:25" ht="16.25" customHeight="1">
      <c r="A42" s="114"/>
      <c r="B42" s="62" t="s">
        <v>59</v>
      </c>
      <c r="C42" s="56"/>
      <c r="D42" s="56"/>
      <c r="E42" s="66" t="s">
        <v>40</v>
      </c>
      <c r="F42" s="87">
        <v>3053</v>
      </c>
      <c r="G42" s="87">
        <v>1805</v>
      </c>
      <c r="H42" s="87">
        <v>356</v>
      </c>
      <c r="I42" s="87">
        <v>121</v>
      </c>
      <c r="J42" s="87">
        <v>7</v>
      </c>
      <c r="K42" s="87">
        <v>382</v>
      </c>
      <c r="L42" s="87">
        <v>701</v>
      </c>
      <c r="M42" s="87">
        <v>574</v>
      </c>
      <c r="N42" s="87">
        <v>310</v>
      </c>
      <c r="O42" s="87">
        <v>568</v>
      </c>
      <c r="P42" s="22"/>
      <c r="Q42" s="22"/>
      <c r="R42" s="22"/>
      <c r="S42" s="22"/>
      <c r="T42" s="24"/>
      <c r="U42" s="24"/>
      <c r="V42" s="22"/>
      <c r="W42" s="22"/>
      <c r="X42" s="22"/>
      <c r="Y42" s="22"/>
    </row>
    <row r="43" spans="1:25" ht="16.25" customHeight="1">
      <c r="A43" s="114"/>
      <c r="B43" s="63"/>
      <c r="C43" s="56" t="s">
        <v>73</v>
      </c>
      <c r="D43" s="56"/>
      <c r="E43" s="66"/>
      <c r="F43" s="87">
        <v>1659</v>
      </c>
      <c r="G43" s="87">
        <v>1396</v>
      </c>
      <c r="H43" s="87">
        <v>29</v>
      </c>
      <c r="I43" s="87">
        <v>11</v>
      </c>
      <c r="J43" s="87">
        <v>0</v>
      </c>
      <c r="K43" s="91">
        <v>364</v>
      </c>
      <c r="L43" s="87">
        <v>0</v>
      </c>
      <c r="M43" s="87">
        <v>0</v>
      </c>
      <c r="N43" s="87">
        <v>0</v>
      </c>
      <c r="O43" s="87">
        <v>0</v>
      </c>
      <c r="P43" s="22"/>
      <c r="Q43" s="22"/>
      <c r="R43" s="24"/>
      <c r="S43" s="22"/>
      <c r="T43" s="24"/>
      <c r="U43" s="24"/>
      <c r="V43" s="22"/>
      <c r="W43" s="22"/>
      <c r="X43" s="24"/>
      <c r="Y43" s="24"/>
    </row>
    <row r="44" spans="1:25" ht="16.25" customHeight="1">
      <c r="A44" s="114"/>
      <c r="B44" s="56" t="s">
        <v>70</v>
      </c>
      <c r="C44" s="56"/>
      <c r="D44" s="56"/>
      <c r="E44" s="66" t="s">
        <v>160</v>
      </c>
      <c r="F44" s="91">
        <f>F40-F42</f>
        <v>-750</v>
      </c>
      <c r="G44" s="91">
        <f>G40-G42+1</f>
        <v>-805</v>
      </c>
      <c r="H44" s="91">
        <f>H40-H42</f>
        <v>-29</v>
      </c>
      <c r="I44" s="91">
        <f>I40-I42+1</f>
        <v>-11</v>
      </c>
      <c r="J44" s="91">
        <f>J40-J42</f>
        <v>-1</v>
      </c>
      <c r="K44" s="91">
        <f>K40-K42-1</f>
        <v>-17</v>
      </c>
      <c r="L44" s="91">
        <f>L40-L42</f>
        <v>-701</v>
      </c>
      <c r="M44" s="91">
        <f t="shared" ref="M44:O44" si="6">M40-M42</f>
        <v>-574</v>
      </c>
      <c r="N44" s="91">
        <f>N40-N42</f>
        <v>75</v>
      </c>
      <c r="O44" s="91">
        <f t="shared" si="6"/>
        <v>5</v>
      </c>
      <c r="P44" s="24"/>
      <c r="Q44" s="24"/>
      <c r="R44" s="22"/>
      <c r="S44" s="22"/>
      <c r="T44" s="24"/>
      <c r="U44" s="24"/>
      <c r="V44" s="22"/>
      <c r="W44" s="22"/>
      <c r="X44" s="22"/>
      <c r="Y44" s="22"/>
    </row>
    <row r="45" spans="1:25" ht="16.25" customHeight="1">
      <c r="A45" s="113" t="s">
        <v>78</v>
      </c>
      <c r="B45" s="30" t="s">
        <v>74</v>
      </c>
      <c r="C45" s="30"/>
      <c r="D45" s="30"/>
      <c r="E45" s="66" t="s">
        <v>161</v>
      </c>
      <c r="F45" s="87">
        <f>F39+F44</f>
        <v>249</v>
      </c>
      <c r="G45" s="87">
        <f t="shared" ref="G45:O45" si="7">G39+G44</f>
        <v>229</v>
      </c>
      <c r="H45" s="87">
        <f>H39+H44</f>
        <v>21</v>
      </c>
      <c r="I45" s="87">
        <f t="shared" si="7"/>
        <v>17</v>
      </c>
      <c r="J45" s="87">
        <f>J39+J44</f>
        <v>4</v>
      </c>
      <c r="K45" s="87">
        <f>K39+K44+1</f>
        <v>-12</v>
      </c>
      <c r="L45" s="87">
        <f>L39+L44</f>
        <v>0</v>
      </c>
      <c r="M45" s="87">
        <f t="shared" si="7"/>
        <v>-34</v>
      </c>
      <c r="N45" s="87">
        <f>N39+N44</f>
        <v>75</v>
      </c>
      <c r="O45" s="87">
        <f t="shared" si="7"/>
        <v>5</v>
      </c>
      <c r="P45" s="22"/>
      <c r="Q45" s="22"/>
      <c r="R45" s="22"/>
      <c r="S45" s="22"/>
      <c r="T45" s="22"/>
      <c r="U45" s="22"/>
      <c r="V45" s="22"/>
      <c r="W45" s="22"/>
      <c r="X45" s="22"/>
      <c r="Y45" s="22"/>
    </row>
    <row r="46" spans="1:25" ht="16.25" customHeight="1">
      <c r="A46" s="114"/>
      <c r="B46" s="56" t="s">
        <v>75</v>
      </c>
      <c r="C46" s="56"/>
      <c r="D46" s="56"/>
      <c r="E46" s="56"/>
      <c r="F46" s="91">
        <v>249</v>
      </c>
      <c r="G46" s="91">
        <v>228</v>
      </c>
      <c r="H46" s="91">
        <v>21</v>
      </c>
      <c r="I46" s="91">
        <v>16</v>
      </c>
      <c r="J46" s="91">
        <v>4</v>
      </c>
      <c r="K46" s="91">
        <v>4</v>
      </c>
      <c r="L46" s="91">
        <v>0</v>
      </c>
      <c r="M46" s="87">
        <v>0</v>
      </c>
      <c r="N46" s="91">
        <v>65</v>
      </c>
      <c r="O46" s="91">
        <v>13</v>
      </c>
      <c r="P46" s="24"/>
      <c r="Q46" s="24"/>
      <c r="R46" s="24"/>
      <c r="S46" s="24"/>
      <c r="T46" s="24"/>
      <c r="U46" s="24"/>
      <c r="V46" s="24"/>
      <c r="W46" s="24"/>
      <c r="X46" s="24"/>
      <c r="Y46" s="24"/>
    </row>
    <row r="47" spans="1:25" ht="16.25" customHeight="1">
      <c r="A47" s="114"/>
      <c r="B47" s="56" t="s">
        <v>76</v>
      </c>
      <c r="C47" s="56"/>
      <c r="D47" s="56"/>
      <c r="E47" s="56"/>
      <c r="F47" s="87">
        <v>1</v>
      </c>
      <c r="G47" s="87">
        <v>1</v>
      </c>
      <c r="H47" s="87">
        <v>0</v>
      </c>
      <c r="I47" s="87">
        <v>1</v>
      </c>
      <c r="J47" s="87">
        <v>0</v>
      </c>
      <c r="K47" s="87">
        <v>0</v>
      </c>
      <c r="L47" s="87">
        <v>0</v>
      </c>
      <c r="M47" s="87">
        <v>0</v>
      </c>
      <c r="N47" s="87">
        <v>10</v>
      </c>
      <c r="O47" s="87">
        <v>0</v>
      </c>
      <c r="P47" s="22"/>
      <c r="Q47" s="22"/>
      <c r="R47" s="22"/>
      <c r="S47" s="22"/>
      <c r="T47" s="22"/>
      <c r="U47" s="22"/>
      <c r="V47" s="22"/>
      <c r="W47" s="22"/>
      <c r="X47" s="22"/>
      <c r="Y47" s="22"/>
    </row>
    <row r="48" spans="1:25" ht="16.25" customHeight="1">
      <c r="A48" s="114"/>
      <c r="B48" s="56" t="s">
        <v>77</v>
      </c>
      <c r="C48" s="56"/>
      <c r="D48" s="56"/>
      <c r="E48" s="56"/>
      <c r="F48" s="87">
        <v>0</v>
      </c>
      <c r="G48" s="87">
        <v>0</v>
      </c>
      <c r="H48" s="87">
        <v>0</v>
      </c>
      <c r="I48" s="87">
        <v>0</v>
      </c>
      <c r="J48" s="87">
        <v>0</v>
      </c>
      <c r="K48" s="87">
        <v>0</v>
      </c>
      <c r="L48" s="87">
        <v>0</v>
      </c>
      <c r="M48" s="87">
        <v>0</v>
      </c>
      <c r="N48" s="87">
        <v>0</v>
      </c>
      <c r="O48" s="87">
        <v>0</v>
      </c>
      <c r="P48" s="22"/>
      <c r="Q48" s="22"/>
      <c r="R48" s="22"/>
      <c r="S48" s="22"/>
      <c r="T48" s="22"/>
      <c r="U48" s="22"/>
      <c r="V48" s="22"/>
      <c r="W48" s="22"/>
      <c r="X48" s="22"/>
      <c r="Y48" s="22"/>
    </row>
    <row r="49" spans="1:15" ht="16.25" customHeight="1">
      <c r="A49" s="11" t="s">
        <v>162</v>
      </c>
      <c r="O49" s="4"/>
    </row>
    <row r="50" spans="1:15" ht="16.25" customHeight="1">
      <c r="A50" s="11"/>
    </row>
  </sheetData>
  <mergeCells count="28">
    <mergeCell ref="J6:K6"/>
    <mergeCell ref="L6:M6"/>
    <mergeCell ref="N6:O6"/>
    <mergeCell ref="A8:A18"/>
    <mergeCell ref="A19:A27"/>
    <mergeCell ref="E25:E26"/>
    <mergeCell ref="F25:F26"/>
    <mergeCell ref="G25:G26"/>
    <mergeCell ref="H25:H26"/>
    <mergeCell ref="I25:I26"/>
    <mergeCell ref="J25:J26"/>
    <mergeCell ref="K25:K26"/>
    <mergeCell ref="L25:L26"/>
    <mergeCell ref="M25:M26"/>
    <mergeCell ref="N25:N26"/>
    <mergeCell ref="A6:E7"/>
    <mergeCell ref="F6:G6"/>
    <mergeCell ref="H6:I6"/>
    <mergeCell ref="A32:A39"/>
    <mergeCell ref="A40:A44"/>
    <mergeCell ref="A45:A48"/>
    <mergeCell ref="O25:O26"/>
    <mergeCell ref="A30:E31"/>
    <mergeCell ref="F30:G30"/>
    <mergeCell ref="H30:I30"/>
    <mergeCell ref="J30:K30"/>
    <mergeCell ref="L30:M30"/>
    <mergeCell ref="N30:O30"/>
  </mergeCells>
  <phoneticPr fontId="15"/>
  <printOptions horizontalCentered="1" gridLinesSet="0"/>
  <pageMargins left="0.78740157480314965" right="0.35433070866141736" top="0.27559055118110237" bottom="0.23622047244094491" header="0.19685039370078741" footer="0.19685039370078741"/>
  <pageSetup paperSize="9" scale="67" firstPageNumber="3" orientation="landscape" useFirstPageNumber="1" r:id="rId1"/>
  <headerFooter alignWithMargins="0">
    <oddHeader>&amp;R&amp;"明朝,斜体"&amp;9指定都市－4</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50"/>
  <sheetViews>
    <sheetView view="pageBreakPreview" zoomScaleNormal="100" zoomScaleSheetLayoutView="100" workbookViewId="0">
      <pane xSplit="5" ySplit="7" topLeftCell="F8" activePane="bottomRight" state="frozen"/>
      <selection activeCell="G46" sqref="G46"/>
      <selection pane="topRight" activeCell="G46" sqref="G46"/>
      <selection pane="bottomLeft" activeCell="G46" sqref="G46"/>
      <selection pane="bottomRight" activeCell="F27" sqref="F27"/>
    </sheetView>
  </sheetViews>
  <sheetFormatPr defaultColWidth="9" defaultRowHeight="13"/>
  <cols>
    <col min="1" max="1" width="3.6328125" style="1" customWidth="1"/>
    <col min="2" max="3" width="1.6328125" style="1" customWidth="1"/>
    <col min="4" max="4" width="22.6328125" style="1" customWidth="1"/>
    <col min="5" max="5" width="10.6328125" style="1" customWidth="1"/>
    <col min="6" max="21" width="13.6328125" style="1" customWidth="1"/>
    <col min="22" max="25" width="12" style="1" customWidth="1"/>
    <col min="26" max="16384" width="9" style="1"/>
  </cols>
  <sheetData>
    <row r="1" spans="1:25" ht="33.9" customHeight="1">
      <c r="A1" s="17" t="s">
        <v>0</v>
      </c>
      <c r="B1" s="13"/>
      <c r="C1" s="13"/>
      <c r="D1" s="21" t="s">
        <v>279</v>
      </c>
      <c r="E1" s="14"/>
      <c r="F1" s="14"/>
      <c r="G1" s="14"/>
    </row>
    <row r="2" spans="1:25" ht="15" customHeight="1"/>
    <row r="3" spans="1:25" ht="15" customHeight="1">
      <c r="A3" s="15" t="s">
        <v>147</v>
      </c>
      <c r="B3" s="15"/>
      <c r="C3" s="15"/>
      <c r="D3" s="15"/>
    </row>
    <row r="4" spans="1:25" ht="15" customHeight="1">
      <c r="A4" s="15"/>
      <c r="B4" s="15"/>
      <c r="C4" s="15"/>
      <c r="D4" s="15"/>
    </row>
    <row r="5" spans="1:25" ht="15.9" customHeight="1">
      <c r="A5" s="12" t="s">
        <v>264</v>
      </c>
      <c r="B5" s="12"/>
      <c r="C5" s="12"/>
      <c r="D5" s="12"/>
      <c r="K5" s="16"/>
      <c r="O5" s="16" t="s">
        <v>43</v>
      </c>
    </row>
    <row r="6" spans="1:25" ht="15.9" customHeight="1">
      <c r="A6" s="116" t="s">
        <v>44</v>
      </c>
      <c r="B6" s="115"/>
      <c r="C6" s="115"/>
      <c r="D6" s="115"/>
      <c r="E6" s="115"/>
      <c r="F6" s="104" t="s">
        <v>265</v>
      </c>
      <c r="G6" s="105"/>
      <c r="H6" s="105"/>
      <c r="I6" s="105"/>
      <c r="J6" s="105"/>
      <c r="K6" s="105"/>
      <c r="L6" s="105"/>
      <c r="M6" s="105"/>
      <c r="N6" s="105"/>
      <c r="O6" s="105"/>
    </row>
    <row r="7" spans="1:25" ht="15.9" customHeight="1">
      <c r="A7" s="115"/>
      <c r="B7" s="115"/>
      <c r="C7" s="115"/>
      <c r="D7" s="115"/>
      <c r="E7" s="115"/>
      <c r="F7" s="54" t="s">
        <v>266</v>
      </c>
      <c r="G7" s="54" t="s">
        <v>267</v>
      </c>
      <c r="H7" s="54" t="s">
        <v>266</v>
      </c>
      <c r="I7" s="97" t="s">
        <v>267</v>
      </c>
      <c r="J7" s="54" t="s">
        <v>266</v>
      </c>
      <c r="K7" s="97" t="s">
        <v>267</v>
      </c>
      <c r="L7" s="54" t="s">
        <v>266</v>
      </c>
      <c r="M7" s="97" t="s">
        <v>267</v>
      </c>
      <c r="N7" s="54" t="s">
        <v>266</v>
      </c>
      <c r="O7" s="97" t="s">
        <v>267</v>
      </c>
    </row>
    <row r="8" spans="1:25" ht="15.9" customHeight="1">
      <c r="A8" s="125" t="s">
        <v>83</v>
      </c>
      <c r="B8" s="62" t="s">
        <v>45</v>
      </c>
      <c r="C8" s="56"/>
      <c r="D8" s="56"/>
      <c r="E8" s="66" t="s">
        <v>36</v>
      </c>
      <c r="F8" s="87">
        <v>73648</v>
      </c>
      <c r="G8" s="87">
        <v>73346</v>
      </c>
      <c r="H8" s="87"/>
      <c r="I8" s="87"/>
      <c r="J8" s="87"/>
      <c r="K8" s="87"/>
      <c r="L8" s="87"/>
      <c r="M8" s="87"/>
      <c r="N8" s="87"/>
      <c r="O8" s="87"/>
      <c r="P8" s="18"/>
      <c r="Q8" s="18"/>
      <c r="R8" s="18"/>
      <c r="S8" s="18"/>
      <c r="T8" s="18"/>
      <c r="U8" s="18"/>
      <c r="V8" s="18"/>
      <c r="W8" s="18"/>
      <c r="X8" s="18"/>
      <c r="Y8" s="18"/>
    </row>
    <row r="9" spans="1:25" ht="15.9" customHeight="1">
      <c r="A9" s="125"/>
      <c r="B9" s="64"/>
      <c r="C9" s="56" t="s">
        <v>46</v>
      </c>
      <c r="D9" s="56"/>
      <c r="E9" s="66" t="s">
        <v>37</v>
      </c>
      <c r="F9" s="87">
        <v>73629</v>
      </c>
      <c r="G9" s="87">
        <v>73026</v>
      </c>
      <c r="H9" s="87"/>
      <c r="I9" s="87"/>
      <c r="J9" s="87"/>
      <c r="K9" s="87"/>
      <c r="L9" s="87"/>
      <c r="M9" s="87"/>
      <c r="N9" s="87"/>
      <c r="O9" s="87"/>
      <c r="P9" s="18"/>
      <c r="Q9" s="18"/>
      <c r="R9" s="18"/>
      <c r="S9" s="18"/>
      <c r="T9" s="18"/>
      <c r="U9" s="18"/>
      <c r="V9" s="18"/>
      <c r="W9" s="18"/>
      <c r="X9" s="18"/>
      <c r="Y9" s="18"/>
    </row>
    <row r="10" spans="1:25" ht="15.9" customHeight="1">
      <c r="A10" s="125"/>
      <c r="B10" s="63"/>
      <c r="C10" s="56" t="s">
        <v>47</v>
      </c>
      <c r="D10" s="56"/>
      <c r="E10" s="66" t="s">
        <v>38</v>
      </c>
      <c r="F10" s="87">
        <v>19</v>
      </c>
      <c r="G10" s="87">
        <v>320</v>
      </c>
      <c r="H10" s="87"/>
      <c r="I10" s="87"/>
      <c r="J10" s="68"/>
      <c r="K10" s="68"/>
      <c r="L10" s="87"/>
      <c r="M10" s="87"/>
      <c r="N10" s="87"/>
      <c r="O10" s="87"/>
      <c r="P10" s="18"/>
      <c r="Q10" s="18"/>
      <c r="R10" s="18"/>
      <c r="S10" s="18"/>
      <c r="T10" s="18"/>
      <c r="U10" s="18"/>
      <c r="V10" s="18"/>
      <c r="W10" s="18"/>
      <c r="X10" s="18"/>
      <c r="Y10" s="18"/>
    </row>
    <row r="11" spans="1:25" ht="15.9" customHeight="1">
      <c r="A11" s="125"/>
      <c r="B11" s="62" t="s">
        <v>48</v>
      </c>
      <c r="C11" s="56"/>
      <c r="D11" s="56"/>
      <c r="E11" s="66" t="s">
        <v>39</v>
      </c>
      <c r="F11" s="87">
        <v>74138</v>
      </c>
      <c r="G11" s="87">
        <v>73214</v>
      </c>
      <c r="H11" s="87"/>
      <c r="I11" s="87"/>
      <c r="J11" s="87"/>
      <c r="K11" s="87"/>
      <c r="L11" s="87"/>
      <c r="M11" s="87"/>
      <c r="N11" s="87"/>
      <c r="O11" s="87"/>
      <c r="P11" s="18"/>
      <c r="Q11" s="18"/>
      <c r="R11" s="18"/>
      <c r="S11" s="18"/>
      <c r="T11" s="18"/>
      <c r="U11" s="18"/>
      <c r="V11" s="18"/>
      <c r="W11" s="18"/>
      <c r="X11" s="18"/>
      <c r="Y11" s="18"/>
    </row>
    <row r="12" spans="1:25" ht="15.9" customHeight="1">
      <c r="A12" s="125"/>
      <c r="B12" s="64"/>
      <c r="C12" s="56" t="s">
        <v>49</v>
      </c>
      <c r="D12" s="56"/>
      <c r="E12" s="66" t="s">
        <v>40</v>
      </c>
      <c r="F12" s="87">
        <v>74082</v>
      </c>
      <c r="G12" s="87">
        <v>72890</v>
      </c>
      <c r="H12" s="87"/>
      <c r="I12" s="87"/>
      <c r="J12" s="87"/>
      <c r="K12" s="87"/>
      <c r="L12" s="87"/>
      <c r="M12" s="87"/>
      <c r="N12" s="87"/>
      <c r="O12" s="87"/>
      <c r="P12" s="18"/>
      <c r="Q12" s="18"/>
      <c r="R12" s="18"/>
      <c r="S12" s="18"/>
      <c r="T12" s="18"/>
      <c r="U12" s="18"/>
      <c r="V12" s="18"/>
      <c r="W12" s="18"/>
      <c r="X12" s="18"/>
      <c r="Y12" s="18"/>
    </row>
    <row r="13" spans="1:25" ht="15.9" customHeight="1">
      <c r="A13" s="125"/>
      <c r="B13" s="63"/>
      <c r="C13" s="56" t="s">
        <v>50</v>
      </c>
      <c r="D13" s="56"/>
      <c r="E13" s="66" t="s">
        <v>41</v>
      </c>
      <c r="F13" s="87">
        <v>56</v>
      </c>
      <c r="G13" s="87">
        <v>324</v>
      </c>
      <c r="H13" s="68"/>
      <c r="I13" s="68"/>
      <c r="J13" s="68"/>
      <c r="K13" s="68"/>
      <c r="L13" s="87"/>
      <c r="M13" s="87"/>
      <c r="N13" s="87"/>
      <c r="O13" s="87"/>
      <c r="P13" s="18"/>
      <c r="Q13" s="18"/>
      <c r="R13" s="18"/>
      <c r="S13" s="18"/>
      <c r="T13" s="18"/>
      <c r="U13" s="18"/>
      <c r="V13" s="18"/>
      <c r="W13" s="18"/>
      <c r="X13" s="18"/>
      <c r="Y13" s="18"/>
    </row>
    <row r="14" spans="1:25" ht="15.9" customHeight="1">
      <c r="A14" s="125"/>
      <c r="B14" s="56" t="s">
        <v>51</v>
      </c>
      <c r="C14" s="56"/>
      <c r="D14" s="56"/>
      <c r="E14" s="66" t="s">
        <v>87</v>
      </c>
      <c r="F14" s="87">
        <f>F9-F12</f>
        <v>-453</v>
      </c>
      <c r="G14" s="87">
        <f>G9-G12</f>
        <v>136</v>
      </c>
      <c r="H14" s="87">
        <f t="shared" ref="H14:O15" si="0">H9-H12</f>
        <v>0</v>
      </c>
      <c r="I14" s="87">
        <f t="shared" si="0"/>
        <v>0</v>
      </c>
      <c r="J14" s="87">
        <f t="shared" si="0"/>
        <v>0</v>
      </c>
      <c r="K14" s="87">
        <f t="shared" si="0"/>
        <v>0</v>
      </c>
      <c r="L14" s="87">
        <f t="shared" si="0"/>
        <v>0</v>
      </c>
      <c r="M14" s="87">
        <f t="shared" si="0"/>
        <v>0</v>
      </c>
      <c r="N14" s="87">
        <f t="shared" si="0"/>
        <v>0</v>
      </c>
      <c r="O14" s="87">
        <f t="shared" si="0"/>
        <v>0</v>
      </c>
      <c r="P14" s="18"/>
      <c r="Q14" s="18"/>
      <c r="R14" s="18"/>
      <c r="S14" s="18"/>
      <c r="T14" s="18"/>
      <c r="U14" s="18"/>
      <c r="V14" s="18"/>
      <c r="W14" s="18"/>
      <c r="X14" s="18"/>
      <c r="Y14" s="18"/>
    </row>
    <row r="15" spans="1:25" ht="15.9" customHeight="1">
      <c r="A15" s="125"/>
      <c r="B15" s="56" t="s">
        <v>52</v>
      </c>
      <c r="C15" s="56"/>
      <c r="D15" s="56"/>
      <c r="E15" s="66" t="s">
        <v>88</v>
      </c>
      <c r="F15" s="87">
        <f>F10-F13</f>
        <v>-37</v>
      </c>
      <c r="G15" s="87">
        <f>G10-G13+1</f>
        <v>-3</v>
      </c>
      <c r="H15" s="87">
        <f t="shared" si="0"/>
        <v>0</v>
      </c>
      <c r="I15" s="87">
        <f t="shared" si="0"/>
        <v>0</v>
      </c>
      <c r="J15" s="87">
        <f t="shared" si="0"/>
        <v>0</v>
      </c>
      <c r="K15" s="87">
        <f t="shared" si="0"/>
        <v>0</v>
      </c>
      <c r="L15" s="87">
        <f t="shared" si="0"/>
        <v>0</v>
      </c>
      <c r="M15" s="87">
        <f t="shared" si="0"/>
        <v>0</v>
      </c>
      <c r="N15" s="87">
        <f t="shared" si="0"/>
        <v>0</v>
      </c>
      <c r="O15" s="87">
        <f t="shared" si="0"/>
        <v>0</v>
      </c>
      <c r="P15" s="18"/>
      <c r="Q15" s="18"/>
      <c r="R15" s="18"/>
      <c r="S15" s="18"/>
      <c r="T15" s="18"/>
      <c r="U15" s="18"/>
      <c r="V15" s="18"/>
      <c r="W15" s="18"/>
      <c r="X15" s="18"/>
      <c r="Y15" s="18"/>
    </row>
    <row r="16" spans="1:25" ht="15.9" customHeight="1">
      <c r="A16" s="125"/>
      <c r="B16" s="56" t="s">
        <v>53</v>
      </c>
      <c r="C16" s="56"/>
      <c r="D16" s="56"/>
      <c r="E16" s="66" t="s">
        <v>89</v>
      </c>
      <c r="F16" s="87">
        <f>F8-F11</f>
        <v>-490</v>
      </c>
      <c r="G16" s="87">
        <f>G8-G11</f>
        <v>132</v>
      </c>
      <c r="H16" s="87">
        <f t="shared" ref="H16:O16" si="1">H8-H11</f>
        <v>0</v>
      </c>
      <c r="I16" s="87">
        <f t="shared" si="1"/>
        <v>0</v>
      </c>
      <c r="J16" s="87">
        <f t="shared" si="1"/>
        <v>0</v>
      </c>
      <c r="K16" s="87">
        <f t="shared" si="1"/>
        <v>0</v>
      </c>
      <c r="L16" s="87">
        <f t="shared" si="1"/>
        <v>0</v>
      </c>
      <c r="M16" s="87">
        <f t="shared" si="1"/>
        <v>0</v>
      </c>
      <c r="N16" s="87">
        <f t="shared" si="1"/>
        <v>0</v>
      </c>
      <c r="O16" s="87">
        <f t="shared" si="1"/>
        <v>0</v>
      </c>
      <c r="P16" s="18"/>
      <c r="Q16" s="18"/>
      <c r="R16" s="18"/>
      <c r="S16" s="18"/>
      <c r="T16" s="18"/>
      <c r="U16" s="18"/>
      <c r="V16" s="18"/>
      <c r="W16" s="18"/>
      <c r="X16" s="18"/>
      <c r="Y16" s="18"/>
    </row>
    <row r="17" spans="1:25" ht="15.9" customHeight="1">
      <c r="A17" s="125"/>
      <c r="B17" s="56" t="s">
        <v>54</v>
      </c>
      <c r="C17" s="56"/>
      <c r="D17" s="56"/>
      <c r="E17" s="54"/>
      <c r="F17" s="87">
        <v>0</v>
      </c>
      <c r="G17" s="87">
        <v>0</v>
      </c>
      <c r="H17" s="68"/>
      <c r="I17" s="68"/>
      <c r="J17" s="87"/>
      <c r="K17" s="87"/>
      <c r="L17" s="87"/>
      <c r="M17" s="87"/>
      <c r="N17" s="68"/>
      <c r="O17" s="91"/>
      <c r="P17" s="18"/>
      <c r="Q17" s="18"/>
      <c r="R17" s="18"/>
      <c r="S17" s="18"/>
      <c r="T17" s="18"/>
      <c r="U17" s="18"/>
      <c r="V17" s="18"/>
      <c r="W17" s="18"/>
      <c r="X17" s="18"/>
      <c r="Y17" s="18"/>
    </row>
    <row r="18" spans="1:25" ht="15.9" customHeight="1">
      <c r="A18" s="125"/>
      <c r="B18" s="56" t="s">
        <v>55</v>
      </c>
      <c r="C18" s="56"/>
      <c r="D18" s="56"/>
      <c r="E18" s="54"/>
      <c r="F18" s="91">
        <v>0</v>
      </c>
      <c r="G18" s="91">
        <v>0</v>
      </c>
      <c r="H18" s="91"/>
      <c r="I18" s="91"/>
      <c r="J18" s="91"/>
      <c r="K18" s="91"/>
      <c r="L18" s="91"/>
      <c r="M18" s="91"/>
      <c r="N18" s="91"/>
      <c r="O18" s="91"/>
      <c r="P18" s="18"/>
      <c r="Q18" s="18"/>
      <c r="R18" s="18"/>
      <c r="S18" s="18"/>
      <c r="T18" s="18"/>
      <c r="U18" s="18"/>
      <c r="V18" s="18"/>
      <c r="W18" s="18"/>
      <c r="X18" s="18"/>
      <c r="Y18" s="18"/>
    </row>
    <row r="19" spans="1:25" ht="15.9" customHeight="1">
      <c r="A19" s="125" t="s">
        <v>84</v>
      </c>
      <c r="B19" s="62" t="s">
        <v>56</v>
      </c>
      <c r="C19" s="56"/>
      <c r="D19" s="56"/>
      <c r="E19" s="66"/>
      <c r="F19" s="87">
        <v>34363</v>
      </c>
      <c r="G19" s="87">
        <v>33351</v>
      </c>
      <c r="H19" s="87"/>
      <c r="I19" s="87"/>
      <c r="J19" s="87"/>
      <c r="K19" s="87"/>
      <c r="L19" s="87"/>
      <c r="M19" s="87"/>
      <c r="N19" s="87"/>
      <c r="O19" s="87"/>
      <c r="P19" s="18"/>
      <c r="Q19" s="18"/>
      <c r="R19" s="18"/>
      <c r="S19" s="18"/>
      <c r="T19" s="18"/>
      <c r="U19" s="18"/>
      <c r="V19" s="18"/>
      <c r="W19" s="18"/>
      <c r="X19" s="18"/>
      <c r="Y19" s="18"/>
    </row>
    <row r="20" spans="1:25" ht="15.9" customHeight="1">
      <c r="A20" s="125"/>
      <c r="B20" s="63"/>
      <c r="C20" s="56" t="s">
        <v>57</v>
      </c>
      <c r="D20" s="56"/>
      <c r="E20" s="66"/>
      <c r="F20" s="87">
        <v>22000</v>
      </c>
      <c r="G20" s="87">
        <v>23049</v>
      </c>
      <c r="H20" s="87"/>
      <c r="I20" s="87"/>
      <c r="J20" s="87"/>
      <c r="K20" s="68"/>
      <c r="L20" s="87"/>
      <c r="M20" s="87"/>
      <c r="N20" s="87"/>
      <c r="O20" s="87"/>
      <c r="P20" s="18"/>
      <c r="Q20" s="18"/>
      <c r="R20" s="18"/>
      <c r="S20" s="18"/>
      <c r="T20" s="18"/>
      <c r="U20" s="18"/>
      <c r="V20" s="18"/>
      <c r="W20" s="18"/>
      <c r="X20" s="18"/>
      <c r="Y20" s="18"/>
    </row>
    <row r="21" spans="1:25" ht="15.9" customHeight="1">
      <c r="A21" s="125"/>
      <c r="B21" s="56" t="s">
        <v>58</v>
      </c>
      <c r="C21" s="56"/>
      <c r="D21" s="56"/>
      <c r="E21" s="66" t="s">
        <v>90</v>
      </c>
      <c r="F21" s="87">
        <v>33485</v>
      </c>
      <c r="G21" s="87">
        <v>32473</v>
      </c>
      <c r="H21" s="87"/>
      <c r="I21" s="87"/>
      <c r="J21" s="87"/>
      <c r="K21" s="87"/>
      <c r="L21" s="87"/>
      <c r="M21" s="87"/>
      <c r="N21" s="87"/>
      <c r="O21" s="87"/>
      <c r="P21" s="18"/>
      <c r="Q21" s="18"/>
      <c r="R21" s="18"/>
      <c r="S21" s="18"/>
      <c r="T21" s="18"/>
      <c r="U21" s="18"/>
      <c r="V21" s="18"/>
      <c r="W21" s="18"/>
      <c r="X21" s="18"/>
      <c r="Y21" s="18"/>
    </row>
    <row r="22" spans="1:25" ht="15.9" customHeight="1">
      <c r="A22" s="125"/>
      <c r="B22" s="62" t="s">
        <v>59</v>
      </c>
      <c r="C22" s="56"/>
      <c r="D22" s="56"/>
      <c r="E22" s="66" t="s">
        <v>91</v>
      </c>
      <c r="F22" s="87">
        <v>73789</v>
      </c>
      <c r="G22" s="87">
        <v>69651</v>
      </c>
      <c r="H22" s="87"/>
      <c r="I22" s="87"/>
      <c r="J22" s="87"/>
      <c r="K22" s="87"/>
      <c r="L22" s="87"/>
      <c r="M22" s="87"/>
      <c r="N22" s="87"/>
      <c r="O22" s="87"/>
      <c r="P22" s="18"/>
      <c r="Q22" s="18"/>
      <c r="R22" s="18"/>
      <c r="S22" s="18"/>
      <c r="T22" s="18"/>
      <c r="U22" s="18"/>
      <c r="V22" s="18"/>
      <c r="W22" s="18"/>
      <c r="X22" s="18"/>
      <c r="Y22" s="18"/>
    </row>
    <row r="23" spans="1:25" ht="15.9" customHeight="1">
      <c r="A23" s="125"/>
      <c r="B23" s="63" t="s">
        <v>60</v>
      </c>
      <c r="C23" s="56" t="s">
        <v>61</v>
      </c>
      <c r="D23" s="56"/>
      <c r="E23" s="66"/>
      <c r="F23" s="87">
        <v>28387</v>
      </c>
      <c r="G23" s="87">
        <v>28332</v>
      </c>
      <c r="H23" s="87"/>
      <c r="I23" s="87"/>
      <c r="J23" s="87"/>
      <c r="K23" s="87"/>
      <c r="L23" s="87"/>
      <c r="M23" s="87"/>
      <c r="N23" s="87"/>
      <c r="O23" s="87"/>
      <c r="P23" s="18"/>
      <c r="Q23" s="18"/>
      <c r="R23" s="18"/>
      <c r="S23" s="18"/>
      <c r="T23" s="18"/>
      <c r="U23" s="18"/>
      <c r="V23" s="18"/>
      <c r="W23" s="18"/>
      <c r="X23" s="18"/>
      <c r="Y23" s="18"/>
    </row>
    <row r="24" spans="1:25" ht="15.9" customHeight="1">
      <c r="A24" s="125"/>
      <c r="B24" s="56" t="s">
        <v>92</v>
      </c>
      <c r="C24" s="56"/>
      <c r="D24" s="56"/>
      <c r="E24" s="66" t="s">
        <v>93</v>
      </c>
      <c r="F24" s="87">
        <f>F21-F22</f>
        <v>-40304</v>
      </c>
      <c r="G24" s="87">
        <f>G21-G22</f>
        <v>-37178</v>
      </c>
      <c r="H24" s="87">
        <f t="shared" ref="H24:O24" si="2">H21-H22</f>
        <v>0</v>
      </c>
      <c r="I24" s="87">
        <f t="shared" si="2"/>
        <v>0</v>
      </c>
      <c r="J24" s="87">
        <f t="shared" si="2"/>
        <v>0</v>
      </c>
      <c r="K24" s="87">
        <f t="shared" si="2"/>
        <v>0</v>
      </c>
      <c r="L24" s="87">
        <f t="shared" si="2"/>
        <v>0</v>
      </c>
      <c r="M24" s="87">
        <f t="shared" si="2"/>
        <v>0</v>
      </c>
      <c r="N24" s="87">
        <f t="shared" si="2"/>
        <v>0</v>
      </c>
      <c r="O24" s="87">
        <f t="shared" si="2"/>
        <v>0</v>
      </c>
      <c r="P24" s="18"/>
      <c r="Q24" s="18"/>
      <c r="R24" s="18"/>
      <c r="S24" s="18"/>
      <c r="T24" s="18"/>
      <c r="U24" s="18"/>
      <c r="V24" s="18"/>
      <c r="W24" s="18"/>
      <c r="X24" s="18"/>
      <c r="Y24" s="18"/>
    </row>
    <row r="25" spans="1:25" ht="15.9" customHeight="1">
      <c r="A25" s="125"/>
      <c r="B25" s="62" t="s">
        <v>62</v>
      </c>
      <c r="C25" s="62"/>
      <c r="D25" s="62"/>
      <c r="E25" s="117" t="s">
        <v>94</v>
      </c>
      <c r="F25" s="110">
        <v>40304</v>
      </c>
      <c r="G25" s="110">
        <v>37179</v>
      </c>
      <c r="H25" s="110"/>
      <c r="I25" s="110"/>
      <c r="J25" s="110"/>
      <c r="K25" s="110"/>
      <c r="L25" s="110"/>
      <c r="M25" s="110"/>
      <c r="N25" s="110"/>
      <c r="O25" s="110"/>
      <c r="P25" s="18"/>
      <c r="Q25" s="18"/>
      <c r="R25" s="18"/>
      <c r="S25" s="18"/>
      <c r="T25" s="18"/>
      <c r="U25" s="18"/>
      <c r="V25" s="18"/>
      <c r="W25" s="18"/>
      <c r="X25" s="18"/>
      <c r="Y25" s="18"/>
    </row>
    <row r="26" spans="1:25" ht="15.9" customHeight="1">
      <c r="A26" s="125"/>
      <c r="B26" s="83" t="s">
        <v>63</v>
      </c>
      <c r="C26" s="83"/>
      <c r="D26" s="83"/>
      <c r="E26" s="118"/>
      <c r="F26" s="111"/>
      <c r="G26" s="111"/>
      <c r="H26" s="111"/>
      <c r="I26" s="111"/>
      <c r="J26" s="111"/>
      <c r="K26" s="111"/>
      <c r="L26" s="111"/>
      <c r="M26" s="111"/>
      <c r="N26" s="111"/>
      <c r="O26" s="111"/>
      <c r="P26" s="18"/>
      <c r="Q26" s="18"/>
      <c r="R26" s="18"/>
      <c r="S26" s="18"/>
      <c r="T26" s="18"/>
      <c r="U26" s="18"/>
      <c r="V26" s="18"/>
      <c r="W26" s="18"/>
      <c r="X26" s="18"/>
      <c r="Y26" s="18"/>
    </row>
    <row r="27" spans="1:25" ht="15.9" customHeight="1">
      <c r="A27" s="125"/>
      <c r="B27" s="56" t="s">
        <v>95</v>
      </c>
      <c r="C27" s="56"/>
      <c r="D27" s="56"/>
      <c r="E27" s="66" t="s">
        <v>96</v>
      </c>
      <c r="F27" s="87">
        <f>F24+F25+1</f>
        <v>1</v>
      </c>
      <c r="G27" s="87">
        <f>G24+G25</f>
        <v>1</v>
      </c>
      <c r="H27" s="87">
        <f t="shared" ref="H27:O27" si="3">H24+H25</f>
        <v>0</v>
      </c>
      <c r="I27" s="87">
        <f t="shared" si="3"/>
        <v>0</v>
      </c>
      <c r="J27" s="87">
        <f t="shared" si="3"/>
        <v>0</v>
      </c>
      <c r="K27" s="87">
        <f t="shared" si="3"/>
        <v>0</v>
      </c>
      <c r="L27" s="87">
        <f t="shared" si="3"/>
        <v>0</v>
      </c>
      <c r="M27" s="87">
        <f t="shared" si="3"/>
        <v>0</v>
      </c>
      <c r="N27" s="87">
        <f t="shared" si="3"/>
        <v>0</v>
      </c>
      <c r="O27" s="87">
        <f t="shared" si="3"/>
        <v>0</v>
      </c>
      <c r="P27" s="18"/>
      <c r="Q27" s="18"/>
      <c r="R27" s="18"/>
      <c r="S27" s="18"/>
      <c r="T27" s="18"/>
      <c r="U27" s="18"/>
      <c r="V27" s="18"/>
      <c r="W27" s="18"/>
      <c r="X27" s="18"/>
      <c r="Y27" s="18"/>
    </row>
    <row r="28" spans="1:25" ht="15.9" customHeight="1">
      <c r="A28" s="11"/>
      <c r="F28" s="18"/>
      <c r="G28" s="18"/>
      <c r="H28" s="18"/>
      <c r="I28" s="18"/>
      <c r="J28" s="18"/>
      <c r="K28" s="18"/>
      <c r="L28" s="18"/>
      <c r="M28" s="18"/>
      <c r="N28" s="18"/>
      <c r="O28" s="18"/>
      <c r="P28" s="18"/>
      <c r="Q28" s="18"/>
      <c r="R28" s="18"/>
      <c r="S28" s="18"/>
      <c r="T28" s="18"/>
      <c r="U28" s="18"/>
      <c r="V28" s="18"/>
      <c r="W28" s="18"/>
      <c r="X28" s="18"/>
      <c r="Y28" s="18"/>
    </row>
    <row r="29" spans="1:25" ht="15.9" customHeight="1">
      <c r="A29" s="12"/>
      <c r="F29" s="18"/>
      <c r="G29" s="18"/>
      <c r="H29" s="18"/>
      <c r="I29" s="18"/>
      <c r="J29" s="19"/>
      <c r="K29" s="19"/>
      <c r="L29" s="18"/>
      <c r="M29" s="18"/>
      <c r="N29" s="18"/>
      <c r="O29" s="19" t="s">
        <v>100</v>
      </c>
      <c r="P29" s="18"/>
      <c r="Q29" s="18"/>
      <c r="R29" s="18"/>
      <c r="S29" s="18"/>
      <c r="T29" s="18"/>
      <c r="U29" s="18"/>
      <c r="V29" s="18"/>
      <c r="W29" s="18"/>
      <c r="X29" s="18"/>
      <c r="Y29" s="19"/>
    </row>
    <row r="30" spans="1:25" ht="15.9" customHeight="1">
      <c r="A30" s="115" t="s">
        <v>64</v>
      </c>
      <c r="B30" s="115"/>
      <c r="C30" s="115"/>
      <c r="D30" s="115"/>
      <c r="E30" s="115"/>
      <c r="F30" s="126"/>
      <c r="G30" s="127"/>
      <c r="H30" s="107"/>
      <c r="I30" s="107"/>
      <c r="J30" s="107"/>
      <c r="K30" s="107"/>
      <c r="L30" s="107"/>
      <c r="M30" s="107"/>
      <c r="N30" s="107"/>
      <c r="O30" s="107"/>
      <c r="P30" s="25"/>
      <c r="Q30" s="18"/>
      <c r="R30" s="25"/>
      <c r="S30" s="18"/>
      <c r="T30" s="25"/>
      <c r="U30" s="18"/>
      <c r="V30" s="25"/>
      <c r="W30" s="18"/>
      <c r="X30" s="25"/>
      <c r="Y30" s="18"/>
    </row>
    <row r="31" spans="1:25" ht="15.9" customHeight="1">
      <c r="A31" s="115"/>
      <c r="B31" s="115"/>
      <c r="C31" s="115"/>
      <c r="D31" s="115"/>
      <c r="E31" s="115"/>
      <c r="F31" s="54" t="s">
        <v>266</v>
      </c>
      <c r="G31" s="97" t="s">
        <v>267</v>
      </c>
      <c r="H31" s="54" t="s">
        <v>266</v>
      </c>
      <c r="I31" s="97" t="s">
        <v>267</v>
      </c>
      <c r="J31" s="54" t="s">
        <v>266</v>
      </c>
      <c r="K31" s="97" t="s">
        <v>267</v>
      </c>
      <c r="L31" s="54" t="s">
        <v>266</v>
      </c>
      <c r="M31" s="97" t="s">
        <v>267</v>
      </c>
      <c r="N31" s="54" t="s">
        <v>266</v>
      </c>
      <c r="O31" s="97" t="s">
        <v>267</v>
      </c>
      <c r="P31" s="23"/>
      <c r="Q31" s="23"/>
      <c r="R31" s="23"/>
      <c r="S31" s="23"/>
      <c r="T31" s="23"/>
      <c r="U31" s="23"/>
      <c r="V31" s="23"/>
      <c r="W31" s="23"/>
      <c r="X31" s="23"/>
      <c r="Y31" s="23"/>
    </row>
    <row r="32" spans="1:25" ht="15.9" customHeight="1">
      <c r="A32" s="125" t="s">
        <v>85</v>
      </c>
      <c r="B32" s="62" t="s">
        <v>45</v>
      </c>
      <c r="C32" s="56"/>
      <c r="D32" s="56"/>
      <c r="E32" s="66" t="s">
        <v>36</v>
      </c>
      <c r="F32" s="87"/>
      <c r="G32" s="87"/>
      <c r="H32" s="87"/>
      <c r="I32" s="87"/>
      <c r="J32" s="87"/>
      <c r="K32" s="87"/>
      <c r="L32" s="87"/>
      <c r="M32" s="87"/>
      <c r="N32" s="87"/>
      <c r="O32" s="87"/>
      <c r="P32" s="98"/>
      <c r="Q32" s="98"/>
      <c r="R32" s="98"/>
      <c r="S32" s="98"/>
      <c r="T32" s="99"/>
      <c r="U32" s="99"/>
      <c r="V32" s="98"/>
      <c r="W32" s="98"/>
      <c r="X32" s="99"/>
      <c r="Y32" s="99"/>
    </row>
    <row r="33" spans="1:25" ht="15.9" customHeight="1">
      <c r="A33" s="119"/>
      <c r="B33" s="64"/>
      <c r="C33" s="62" t="s">
        <v>65</v>
      </c>
      <c r="D33" s="56"/>
      <c r="E33" s="66"/>
      <c r="F33" s="87"/>
      <c r="G33" s="87"/>
      <c r="H33" s="87"/>
      <c r="I33" s="87"/>
      <c r="J33" s="87"/>
      <c r="K33" s="87"/>
      <c r="L33" s="87"/>
      <c r="M33" s="87"/>
      <c r="N33" s="87"/>
      <c r="O33" s="87"/>
      <c r="P33" s="98"/>
      <c r="Q33" s="98"/>
      <c r="R33" s="98"/>
      <c r="S33" s="98"/>
      <c r="T33" s="99"/>
      <c r="U33" s="99"/>
      <c r="V33" s="98"/>
      <c r="W33" s="98"/>
      <c r="X33" s="99"/>
      <c r="Y33" s="99"/>
    </row>
    <row r="34" spans="1:25" ht="15.9" customHeight="1">
      <c r="A34" s="119"/>
      <c r="B34" s="64"/>
      <c r="C34" s="63"/>
      <c r="D34" s="56" t="s">
        <v>66</v>
      </c>
      <c r="E34" s="66"/>
      <c r="F34" s="87"/>
      <c r="G34" s="87"/>
      <c r="H34" s="87"/>
      <c r="I34" s="87"/>
      <c r="J34" s="87"/>
      <c r="K34" s="87"/>
      <c r="L34" s="87"/>
      <c r="M34" s="87"/>
      <c r="N34" s="87"/>
      <c r="O34" s="87"/>
      <c r="P34" s="98"/>
      <c r="Q34" s="98"/>
      <c r="R34" s="98"/>
      <c r="S34" s="98"/>
      <c r="T34" s="99"/>
      <c r="U34" s="99"/>
      <c r="V34" s="98"/>
      <c r="W34" s="98"/>
      <c r="X34" s="99"/>
      <c r="Y34" s="99"/>
    </row>
    <row r="35" spans="1:25" ht="15.9" customHeight="1">
      <c r="A35" s="119"/>
      <c r="B35" s="63"/>
      <c r="C35" s="56" t="s">
        <v>67</v>
      </c>
      <c r="D35" s="56"/>
      <c r="E35" s="66"/>
      <c r="F35" s="87"/>
      <c r="G35" s="87"/>
      <c r="H35" s="87"/>
      <c r="I35" s="87"/>
      <c r="J35" s="91"/>
      <c r="K35" s="91"/>
      <c r="L35" s="87"/>
      <c r="M35" s="87"/>
      <c r="N35" s="87"/>
      <c r="O35" s="87"/>
      <c r="P35" s="98"/>
      <c r="Q35" s="98"/>
      <c r="R35" s="98"/>
      <c r="S35" s="98"/>
      <c r="T35" s="99"/>
      <c r="U35" s="99"/>
      <c r="V35" s="98"/>
      <c r="W35" s="98"/>
      <c r="X35" s="99"/>
      <c r="Y35" s="99"/>
    </row>
    <row r="36" spans="1:25" ht="15.9" customHeight="1">
      <c r="A36" s="119"/>
      <c r="B36" s="62" t="s">
        <v>48</v>
      </c>
      <c r="C36" s="56"/>
      <c r="D36" s="56"/>
      <c r="E36" s="66" t="s">
        <v>37</v>
      </c>
      <c r="F36" s="87"/>
      <c r="G36" s="87"/>
      <c r="H36" s="87"/>
      <c r="I36" s="87"/>
      <c r="J36" s="87"/>
      <c r="K36" s="87"/>
      <c r="L36" s="87"/>
      <c r="M36" s="87"/>
      <c r="N36" s="87"/>
      <c r="O36" s="87"/>
      <c r="P36" s="98"/>
      <c r="Q36" s="98"/>
      <c r="R36" s="98"/>
      <c r="S36" s="98"/>
      <c r="T36" s="98"/>
      <c r="U36" s="98"/>
      <c r="V36" s="98"/>
      <c r="W36" s="98"/>
      <c r="X36" s="99"/>
      <c r="Y36" s="99"/>
    </row>
    <row r="37" spans="1:25" ht="15.9" customHeight="1">
      <c r="A37" s="119"/>
      <c r="B37" s="64"/>
      <c r="C37" s="56" t="s">
        <v>68</v>
      </c>
      <c r="D37" s="56"/>
      <c r="E37" s="66"/>
      <c r="F37" s="87"/>
      <c r="G37" s="87"/>
      <c r="H37" s="87"/>
      <c r="I37" s="87"/>
      <c r="J37" s="87"/>
      <c r="K37" s="87"/>
      <c r="L37" s="87"/>
      <c r="M37" s="87"/>
      <c r="N37" s="87"/>
      <c r="O37" s="87"/>
      <c r="P37" s="98"/>
      <c r="Q37" s="98"/>
      <c r="R37" s="98"/>
      <c r="S37" s="98"/>
      <c r="T37" s="98"/>
      <c r="U37" s="98"/>
      <c r="V37" s="98"/>
      <c r="W37" s="98"/>
      <c r="X37" s="99"/>
      <c r="Y37" s="99"/>
    </row>
    <row r="38" spans="1:25" ht="15.9" customHeight="1">
      <c r="A38" s="119"/>
      <c r="B38" s="63"/>
      <c r="C38" s="56" t="s">
        <v>69</v>
      </c>
      <c r="D38" s="56"/>
      <c r="E38" s="66"/>
      <c r="F38" s="87"/>
      <c r="G38" s="87"/>
      <c r="H38" s="87"/>
      <c r="I38" s="87"/>
      <c r="J38" s="87"/>
      <c r="K38" s="91"/>
      <c r="L38" s="87"/>
      <c r="M38" s="87"/>
      <c r="N38" s="87"/>
      <c r="O38" s="87"/>
      <c r="P38" s="98"/>
      <c r="Q38" s="98"/>
      <c r="R38" s="99"/>
      <c r="S38" s="99"/>
      <c r="T38" s="98"/>
      <c r="U38" s="98"/>
      <c r="V38" s="98"/>
      <c r="W38" s="98"/>
      <c r="X38" s="99"/>
      <c r="Y38" s="99"/>
    </row>
    <row r="39" spans="1:25" ht="15.9" customHeight="1">
      <c r="A39" s="119"/>
      <c r="B39" s="30" t="s">
        <v>70</v>
      </c>
      <c r="C39" s="30"/>
      <c r="D39" s="30"/>
      <c r="E39" s="66" t="s">
        <v>97</v>
      </c>
      <c r="F39" s="87">
        <f t="shared" ref="F39:O39" si="4">F32-F36</f>
        <v>0</v>
      </c>
      <c r="G39" s="87">
        <v>0</v>
      </c>
      <c r="H39" s="87">
        <f t="shared" si="4"/>
        <v>0</v>
      </c>
      <c r="I39" s="87">
        <f t="shared" si="4"/>
        <v>0</v>
      </c>
      <c r="J39" s="87">
        <f t="shared" si="4"/>
        <v>0</v>
      </c>
      <c r="K39" s="87">
        <f t="shared" si="4"/>
        <v>0</v>
      </c>
      <c r="L39" s="87">
        <f t="shared" si="4"/>
        <v>0</v>
      </c>
      <c r="M39" s="87">
        <f t="shared" si="4"/>
        <v>0</v>
      </c>
      <c r="N39" s="87">
        <f t="shared" si="4"/>
        <v>0</v>
      </c>
      <c r="O39" s="87">
        <f t="shared" si="4"/>
        <v>0</v>
      </c>
      <c r="P39" s="98"/>
      <c r="Q39" s="98"/>
      <c r="R39" s="98"/>
      <c r="S39" s="98"/>
      <c r="T39" s="98"/>
      <c r="U39" s="98"/>
      <c r="V39" s="98"/>
      <c r="W39" s="98"/>
      <c r="X39" s="99"/>
      <c r="Y39" s="99"/>
    </row>
    <row r="40" spans="1:25" ht="15.9" customHeight="1">
      <c r="A40" s="125" t="s">
        <v>86</v>
      </c>
      <c r="B40" s="62" t="s">
        <v>71</v>
      </c>
      <c r="C40" s="56"/>
      <c r="D40" s="56"/>
      <c r="E40" s="66" t="s">
        <v>39</v>
      </c>
      <c r="F40" s="87"/>
      <c r="G40" s="87"/>
      <c r="H40" s="87"/>
      <c r="I40" s="87"/>
      <c r="J40" s="87"/>
      <c r="K40" s="87"/>
      <c r="L40" s="87"/>
      <c r="M40" s="87"/>
      <c r="N40" s="87"/>
      <c r="O40" s="87"/>
      <c r="P40" s="98"/>
      <c r="Q40" s="98"/>
      <c r="R40" s="98"/>
      <c r="S40" s="98"/>
      <c r="T40" s="99"/>
      <c r="U40" s="99"/>
      <c r="V40" s="99"/>
      <c r="W40" s="99"/>
      <c r="X40" s="98"/>
      <c r="Y40" s="98"/>
    </row>
    <row r="41" spans="1:25" ht="15.9" customHeight="1">
      <c r="A41" s="114"/>
      <c r="B41" s="63"/>
      <c r="C41" s="56" t="s">
        <v>72</v>
      </c>
      <c r="D41" s="56"/>
      <c r="E41" s="66"/>
      <c r="F41" s="91"/>
      <c r="G41" s="91"/>
      <c r="H41" s="91"/>
      <c r="I41" s="91"/>
      <c r="J41" s="87"/>
      <c r="K41" s="87"/>
      <c r="L41" s="87"/>
      <c r="M41" s="87"/>
      <c r="N41" s="87"/>
      <c r="O41" s="87"/>
      <c r="P41" s="99"/>
      <c r="Q41" s="99"/>
      <c r="R41" s="99"/>
      <c r="S41" s="99"/>
      <c r="T41" s="99"/>
      <c r="U41" s="99"/>
      <c r="V41" s="99"/>
      <c r="W41" s="99"/>
      <c r="X41" s="98"/>
      <c r="Y41" s="98"/>
    </row>
    <row r="42" spans="1:25" ht="15.9" customHeight="1">
      <c r="A42" s="114"/>
      <c r="B42" s="62" t="s">
        <v>59</v>
      </c>
      <c r="C42" s="56"/>
      <c r="D42" s="56"/>
      <c r="E42" s="66" t="s">
        <v>40</v>
      </c>
      <c r="F42" s="87"/>
      <c r="G42" s="87"/>
      <c r="H42" s="87"/>
      <c r="I42" s="87"/>
      <c r="J42" s="87"/>
      <c r="K42" s="87"/>
      <c r="L42" s="87"/>
      <c r="M42" s="87"/>
      <c r="N42" s="87"/>
      <c r="O42" s="87"/>
      <c r="P42" s="98"/>
      <c r="Q42" s="98"/>
      <c r="R42" s="98"/>
      <c r="S42" s="98"/>
      <c r="T42" s="99"/>
      <c r="U42" s="99"/>
      <c r="V42" s="98"/>
      <c r="W42" s="98"/>
      <c r="X42" s="98"/>
      <c r="Y42" s="98"/>
    </row>
    <row r="43" spans="1:25" ht="15.9" customHeight="1">
      <c r="A43" s="114"/>
      <c r="B43" s="63"/>
      <c r="C43" s="56" t="s">
        <v>73</v>
      </c>
      <c r="D43" s="56"/>
      <c r="E43" s="66"/>
      <c r="F43" s="87"/>
      <c r="G43" s="87"/>
      <c r="H43" s="87"/>
      <c r="I43" s="87"/>
      <c r="J43" s="91"/>
      <c r="K43" s="91"/>
      <c r="L43" s="87"/>
      <c r="M43" s="87"/>
      <c r="N43" s="87"/>
      <c r="O43" s="87"/>
      <c r="P43" s="98"/>
      <c r="Q43" s="98"/>
      <c r="R43" s="99"/>
      <c r="S43" s="98"/>
      <c r="T43" s="99"/>
      <c r="U43" s="99"/>
      <c r="V43" s="98"/>
      <c r="W43" s="98"/>
      <c r="X43" s="99"/>
      <c r="Y43" s="99"/>
    </row>
    <row r="44" spans="1:25" ht="15.9" customHeight="1">
      <c r="A44" s="114"/>
      <c r="B44" s="56" t="s">
        <v>70</v>
      </c>
      <c r="C44" s="56"/>
      <c r="D44" s="56"/>
      <c r="E44" s="66" t="s">
        <v>98</v>
      </c>
      <c r="F44" s="91">
        <f t="shared" ref="F44:O44" si="5">F40-F42</f>
        <v>0</v>
      </c>
      <c r="G44" s="91">
        <v>0</v>
      </c>
      <c r="H44" s="91">
        <f t="shared" si="5"/>
        <v>0</v>
      </c>
      <c r="I44" s="91">
        <f t="shared" si="5"/>
        <v>0</v>
      </c>
      <c r="J44" s="91">
        <f t="shared" si="5"/>
        <v>0</v>
      </c>
      <c r="K44" s="91">
        <f t="shared" si="5"/>
        <v>0</v>
      </c>
      <c r="L44" s="91">
        <f t="shared" si="5"/>
        <v>0</v>
      </c>
      <c r="M44" s="91">
        <f t="shared" si="5"/>
        <v>0</v>
      </c>
      <c r="N44" s="91">
        <f t="shared" si="5"/>
        <v>0</v>
      </c>
      <c r="O44" s="91">
        <f t="shared" si="5"/>
        <v>0</v>
      </c>
      <c r="P44" s="99"/>
      <c r="Q44" s="99"/>
      <c r="R44" s="98"/>
      <c r="S44" s="98"/>
      <c r="T44" s="99"/>
      <c r="U44" s="99"/>
      <c r="V44" s="98"/>
      <c r="W44" s="98"/>
      <c r="X44" s="98"/>
      <c r="Y44" s="98"/>
    </row>
    <row r="45" spans="1:25" ht="15.9" customHeight="1">
      <c r="A45" s="125" t="s">
        <v>78</v>
      </c>
      <c r="B45" s="30" t="s">
        <v>74</v>
      </c>
      <c r="C45" s="30"/>
      <c r="D45" s="30"/>
      <c r="E45" s="66" t="s">
        <v>99</v>
      </c>
      <c r="F45" s="87">
        <f t="shared" ref="F45:O45" si="6">F39+F44</f>
        <v>0</v>
      </c>
      <c r="G45" s="87">
        <v>0</v>
      </c>
      <c r="H45" s="87">
        <f t="shared" si="6"/>
        <v>0</v>
      </c>
      <c r="I45" s="87">
        <f t="shared" si="6"/>
        <v>0</v>
      </c>
      <c r="J45" s="87">
        <f t="shared" si="6"/>
        <v>0</v>
      </c>
      <c r="K45" s="87">
        <f t="shared" si="6"/>
        <v>0</v>
      </c>
      <c r="L45" s="87">
        <f t="shared" si="6"/>
        <v>0</v>
      </c>
      <c r="M45" s="87">
        <f t="shared" si="6"/>
        <v>0</v>
      </c>
      <c r="N45" s="87">
        <f t="shared" si="6"/>
        <v>0</v>
      </c>
      <c r="O45" s="87">
        <f t="shared" si="6"/>
        <v>0</v>
      </c>
      <c r="P45" s="98"/>
      <c r="Q45" s="98"/>
      <c r="R45" s="98"/>
      <c r="S45" s="98"/>
      <c r="T45" s="98"/>
      <c r="U45" s="98"/>
      <c r="V45" s="98"/>
      <c r="W45" s="98"/>
      <c r="X45" s="98"/>
      <c r="Y45" s="98"/>
    </row>
    <row r="46" spans="1:25" ht="15.9" customHeight="1">
      <c r="A46" s="114"/>
      <c r="B46" s="56" t="s">
        <v>75</v>
      </c>
      <c r="C46" s="56"/>
      <c r="D46" s="56"/>
      <c r="E46" s="56"/>
      <c r="F46" s="91"/>
      <c r="G46" s="91">
        <v>0</v>
      </c>
      <c r="H46" s="91"/>
      <c r="I46" s="91"/>
      <c r="J46" s="91"/>
      <c r="K46" s="91"/>
      <c r="L46" s="87"/>
      <c r="M46" s="87"/>
      <c r="N46" s="91"/>
      <c r="O46" s="91"/>
      <c r="P46" s="99"/>
      <c r="Q46" s="99"/>
      <c r="R46" s="99"/>
      <c r="S46" s="99"/>
      <c r="T46" s="99"/>
      <c r="U46" s="99"/>
      <c r="V46" s="99"/>
      <c r="W46" s="99"/>
      <c r="X46" s="99"/>
      <c r="Y46" s="99"/>
    </row>
    <row r="47" spans="1:25" ht="15.9" customHeight="1">
      <c r="A47" s="114"/>
      <c r="B47" s="56" t="s">
        <v>76</v>
      </c>
      <c r="C47" s="56"/>
      <c r="D47" s="56"/>
      <c r="E47" s="56"/>
      <c r="F47" s="87"/>
      <c r="G47" s="87">
        <v>0</v>
      </c>
      <c r="H47" s="87"/>
      <c r="I47" s="87"/>
      <c r="J47" s="87"/>
      <c r="K47" s="87"/>
      <c r="L47" s="87"/>
      <c r="M47" s="87"/>
      <c r="N47" s="87"/>
      <c r="O47" s="87"/>
      <c r="P47" s="98"/>
      <c r="Q47" s="98"/>
      <c r="R47" s="98"/>
      <c r="S47" s="98"/>
      <c r="T47" s="98"/>
      <c r="U47" s="98"/>
      <c r="V47" s="98"/>
      <c r="W47" s="98"/>
      <c r="X47" s="98"/>
      <c r="Y47" s="98"/>
    </row>
    <row r="48" spans="1:25" ht="15.9" customHeight="1">
      <c r="A48" s="114"/>
      <c r="B48" s="56" t="s">
        <v>77</v>
      </c>
      <c r="C48" s="56"/>
      <c r="D48" s="56"/>
      <c r="E48" s="56"/>
      <c r="F48" s="87"/>
      <c r="G48" s="87">
        <v>0</v>
      </c>
      <c r="H48" s="87"/>
      <c r="I48" s="87"/>
      <c r="J48" s="87"/>
      <c r="K48" s="87"/>
      <c r="L48" s="87"/>
      <c r="M48" s="87"/>
      <c r="N48" s="87"/>
      <c r="O48" s="87"/>
      <c r="P48" s="98"/>
      <c r="Q48" s="98"/>
      <c r="R48" s="98"/>
      <c r="S48" s="98"/>
      <c r="T48" s="98"/>
      <c r="U48" s="98"/>
      <c r="V48" s="98"/>
      <c r="W48" s="98"/>
      <c r="X48" s="98"/>
      <c r="Y48" s="98"/>
    </row>
    <row r="49" spans="1:15" ht="15.9" customHeight="1">
      <c r="A49" s="11" t="s">
        <v>82</v>
      </c>
      <c r="O49" s="4"/>
    </row>
    <row r="50" spans="1:15" ht="15.9" customHeight="1">
      <c r="A50" s="11"/>
    </row>
  </sheetData>
  <mergeCells count="28">
    <mergeCell ref="A32:A39"/>
    <mergeCell ref="A40:A44"/>
    <mergeCell ref="A45:A48"/>
    <mergeCell ref="O25:O26"/>
    <mergeCell ref="A30:E31"/>
    <mergeCell ref="F30:G30"/>
    <mergeCell ref="H30:I30"/>
    <mergeCell ref="J30:K30"/>
    <mergeCell ref="L30:M30"/>
    <mergeCell ref="N30:O30"/>
    <mergeCell ref="I25:I26"/>
    <mergeCell ref="J25:J26"/>
    <mergeCell ref="K25:K26"/>
    <mergeCell ref="L25:L26"/>
    <mergeCell ref="M25:M26"/>
    <mergeCell ref="N25:N26"/>
    <mergeCell ref="L6:M6"/>
    <mergeCell ref="N6:O6"/>
    <mergeCell ref="H25:H26"/>
    <mergeCell ref="A6:E7"/>
    <mergeCell ref="F6:G6"/>
    <mergeCell ref="H6:I6"/>
    <mergeCell ref="J6:K6"/>
    <mergeCell ref="A8:A18"/>
    <mergeCell ref="A19:A27"/>
    <mergeCell ref="E25:E26"/>
    <mergeCell ref="F25:F26"/>
    <mergeCell ref="G25:G26"/>
  </mergeCells>
  <phoneticPr fontId="20"/>
  <printOptions horizontalCentered="1" gridLinesSet="0"/>
  <pageMargins left="0.78740157480314965" right="0.35433070866141736" top="0.27559055118110237" bottom="0.23622047244094491" header="0.19685039370078741" footer="0.19685039370078741"/>
  <pageSetup paperSize="9" scale="75" firstPageNumber="3" orientation="landscape" useFirstPageNumber="1" r:id="rId1"/>
  <headerFooter alignWithMargins="0">
    <oddHeader>&amp;R&amp;"明朝,斜体"&amp;9指定都市－4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47"/>
  <sheetViews>
    <sheetView view="pageBreakPreview" zoomScaleNormal="100" zoomScaleSheetLayoutView="100" workbookViewId="0">
      <pane xSplit="4" ySplit="7" topLeftCell="I8" activePane="bottomRight" state="frozen"/>
      <selection activeCell="G46" sqref="G46"/>
      <selection pane="topRight" activeCell="G46" sqref="G46"/>
      <selection pane="bottomLeft" activeCell="G46" sqref="G46"/>
      <selection pane="bottomRight" activeCell="G1" sqref="G1"/>
    </sheetView>
  </sheetViews>
  <sheetFormatPr defaultColWidth="9" defaultRowHeight="13"/>
  <cols>
    <col min="1" max="2" width="3.6328125" style="1" customWidth="1"/>
    <col min="3" max="3" width="21.36328125" style="1" customWidth="1"/>
    <col min="4" max="4" width="20" style="1" customWidth="1"/>
    <col min="5" max="22" width="12.6328125" style="1" customWidth="1"/>
    <col min="23" max="16384" width="9" style="1"/>
  </cols>
  <sheetData>
    <row r="1" spans="1:22" ht="34.25" customHeight="1">
      <c r="A1" s="37" t="s">
        <v>0</v>
      </c>
      <c r="B1" s="37"/>
      <c r="C1" s="43" t="s">
        <v>277</v>
      </c>
      <c r="D1" s="44"/>
    </row>
    <row r="3" spans="1:22" ht="15" customHeight="1">
      <c r="A3" s="15" t="s">
        <v>163</v>
      </c>
      <c r="B3" s="15"/>
      <c r="C3" s="15"/>
      <c r="D3" s="15"/>
      <c r="E3" s="15"/>
      <c r="F3" s="15"/>
      <c r="I3" s="15"/>
      <c r="J3" s="15"/>
      <c r="M3" s="15"/>
      <c r="N3" s="15"/>
      <c r="Q3" s="15"/>
      <c r="R3" s="15"/>
    </row>
    <row r="4" spans="1:22" ht="15" customHeight="1">
      <c r="A4" s="15"/>
      <c r="B4" s="15"/>
      <c r="C4" s="15"/>
      <c r="D4" s="15"/>
      <c r="E4" s="15"/>
      <c r="F4" s="15"/>
      <c r="I4" s="15"/>
      <c r="J4" s="15"/>
      <c r="M4" s="15"/>
      <c r="N4" s="15"/>
      <c r="Q4" s="15"/>
      <c r="R4" s="15"/>
    </row>
    <row r="5" spans="1:22" ht="15" customHeight="1">
      <c r="A5" s="45"/>
      <c r="B5" s="45" t="s">
        <v>241</v>
      </c>
      <c r="C5" s="45"/>
      <c r="D5" s="45"/>
      <c r="H5" s="16"/>
      <c r="L5" s="16"/>
      <c r="P5" s="16"/>
      <c r="T5" s="16"/>
      <c r="V5" s="16" t="s">
        <v>164</v>
      </c>
    </row>
    <row r="6" spans="1:22" ht="15" customHeight="1">
      <c r="A6" s="46"/>
      <c r="B6" s="47"/>
      <c r="C6" s="47"/>
      <c r="D6" s="89"/>
      <c r="E6" s="129" t="s">
        <v>268</v>
      </c>
      <c r="F6" s="129"/>
      <c r="G6" s="130" t="s">
        <v>269</v>
      </c>
      <c r="H6" s="130"/>
      <c r="I6" s="130" t="s">
        <v>270</v>
      </c>
      <c r="J6" s="130"/>
      <c r="K6" s="130" t="s">
        <v>271</v>
      </c>
      <c r="L6" s="130"/>
      <c r="M6" s="130" t="s">
        <v>272</v>
      </c>
      <c r="N6" s="130"/>
      <c r="O6" s="130" t="s">
        <v>273</v>
      </c>
      <c r="P6" s="130"/>
      <c r="Q6" s="130" t="s">
        <v>274</v>
      </c>
      <c r="R6" s="130"/>
      <c r="S6" s="129" t="s">
        <v>275</v>
      </c>
      <c r="T6" s="129"/>
      <c r="U6" s="130" t="s">
        <v>276</v>
      </c>
      <c r="V6" s="130"/>
    </row>
    <row r="7" spans="1:22" ht="15" customHeight="1">
      <c r="A7" s="48"/>
      <c r="B7" s="49"/>
      <c r="C7" s="49"/>
      <c r="D7" s="90"/>
      <c r="E7" s="28" t="s">
        <v>237</v>
      </c>
      <c r="F7" s="28" t="s">
        <v>238</v>
      </c>
      <c r="G7" s="28" t="s">
        <v>237</v>
      </c>
      <c r="H7" s="28" t="s">
        <v>238</v>
      </c>
      <c r="I7" s="28" t="s">
        <v>237</v>
      </c>
      <c r="J7" s="28" t="s">
        <v>238</v>
      </c>
      <c r="K7" s="28" t="s">
        <v>237</v>
      </c>
      <c r="L7" s="28" t="s">
        <v>238</v>
      </c>
      <c r="M7" s="28" t="s">
        <v>237</v>
      </c>
      <c r="N7" s="28" t="s">
        <v>238</v>
      </c>
      <c r="O7" s="28" t="s">
        <v>237</v>
      </c>
      <c r="P7" s="28" t="s">
        <v>238</v>
      </c>
      <c r="Q7" s="28" t="s">
        <v>237</v>
      </c>
      <c r="R7" s="28" t="s">
        <v>238</v>
      </c>
      <c r="S7" s="28" t="s">
        <v>237</v>
      </c>
      <c r="T7" s="28" t="s">
        <v>238</v>
      </c>
      <c r="U7" s="28" t="s">
        <v>237</v>
      </c>
      <c r="V7" s="28" t="s">
        <v>238</v>
      </c>
    </row>
    <row r="8" spans="1:22" ht="18" customHeight="1">
      <c r="A8" s="101" t="s">
        <v>165</v>
      </c>
      <c r="B8" s="84" t="s">
        <v>166</v>
      </c>
      <c r="C8" s="85"/>
      <c r="D8" s="85"/>
      <c r="E8" s="86"/>
      <c r="F8" s="86">
        <v>1</v>
      </c>
      <c r="G8" s="86">
        <v>1</v>
      </c>
      <c r="H8" s="86">
        <v>1</v>
      </c>
      <c r="I8" s="86">
        <v>2</v>
      </c>
      <c r="J8" s="86">
        <v>2</v>
      </c>
      <c r="K8" s="86">
        <v>58</v>
      </c>
      <c r="L8" s="86">
        <v>58</v>
      </c>
      <c r="M8" s="86">
        <v>11</v>
      </c>
      <c r="N8" s="86">
        <v>11</v>
      </c>
      <c r="O8" s="86">
        <v>24</v>
      </c>
      <c r="P8" s="86">
        <v>24</v>
      </c>
      <c r="Q8" s="86">
        <v>19</v>
      </c>
      <c r="R8" s="86">
        <v>19</v>
      </c>
      <c r="S8" s="86">
        <v>2</v>
      </c>
      <c r="T8" s="86">
        <v>2</v>
      </c>
      <c r="U8" s="86">
        <v>1</v>
      </c>
      <c r="V8" s="86">
        <v>1</v>
      </c>
    </row>
    <row r="9" spans="1:22" ht="18" customHeight="1">
      <c r="A9" s="101"/>
      <c r="B9" s="101" t="s">
        <v>167</v>
      </c>
      <c r="C9" s="56" t="s">
        <v>168</v>
      </c>
      <c r="D9" s="56"/>
      <c r="E9" s="86"/>
      <c r="F9" s="86">
        <v>20</v>
      </c>
      <c r="G9" s="86">
        <v>50</v>
      </c>
      <c r="H9" s="86">
        <v>50</v>
      </c>
      <c r="I9" s="86">
        <v>321668</v>
      </c>
      <c r="J9" s="86">
        <v>320003</v>
      </c>
      <c r="K9" s="86">
        <v>1063</v>
      </c>
      <c r="L9" s="86">
        <v>1063</v>
      </c>
      <c r="M9" s="86">
        <v>3000</v>
      </c>
      <c r="N9" s="86">
        <v>3000</v>
      </c>
      <c r="O9" s="86">
        <v>1500</v>
      </c>
      <c r="P9" s="86">
        <v>1500</v>
      </c>
      <c r="Q9" s="86">
        <v>100</v>
      </c>
      <c r="R9" s="86">
        <v>100</v>
      </c>
      <c r="S9" s="86">
        <v>630</v>
      </c>
      <c r="T9" s="86">
        <v>630</v>
      </c>
      <c r="U9" s="86">
        <v>100</v>
      </c>
      <c r="V9" s="86">
        <v>100</v>
      </c>
    </row>
    <row r="10" spans="1:22" ht="18" customHeight="1">
      <c r="A10" s="101"/>
      <c r="B10" s="101"/>
      <c r="C10" s="56" t="s">
        <v>169</v>
      </c>
      <c r="D10" s="56"/>
      <c r="E10" s="86"/>
      <c r="F10" s="86">
        <v>20</v>
      </c>
      <c r="G10" s="86">
        <v>50</v>
      </c>
      <c r="H10" s="86">
        <v>50</v>
      </c>
      <c r="I10" s="86">
        <v>160834</v>
      </c>
      <c r="J10" s="86">
        <v>160002</v>
      </c>
      <c r="K10" s="86">
        <v>602</v>
      </c>
      <c r="L10" s="86">
        <v>602</v>
      </c>
      <c r="M10" s="86">
        <v>1900</v>
      </c>
      <c r="N10" s="86">
        <v>1900</v>
      </c>
      <c r="O10" s="86">
        <v>788</v>
      </c>
      <c r="P10" s="86">
        <v>788</v>
      </c>
      <c r="Q10" s="86">
        <v>77</v>
      </c>
      <c r="R10" s="86">
        <v>77</v>
      </c>
      <c r="S10" s="86">
        <v>600</v>
      </c>
      <c r="T10" s="86">
        <v>600</v>
      </c>
      <c r="U10" s="86">
        <v>100</v>
      </c>
      <c r="V10" s="86">
        <v>100</v>
      </c>
    </row>
    <row r="11" spans="1:22" ht="18" customHeight="1">
      <c r="A11" s="101"/>
      <c r="B11" s="101"/>
      <c r="C11" s="56" t="s">
        <v>170</v>
      </c>
      <c r="D11" s="56"/>
      <c r="E11" s="86"/>
      <c r="F11" s="86">
        <v>0</v>
      </c>
      <c r="G11" s="86">
        <v>0</v>
      </c>
      <c r="H11" s="86">
        <v>0</v>
      </c>
      <c r="I11" s="86">
        <v>160834</v>
      </c>
      <c r="J11" s="86">
        <v>160002</v>
      </c>
      <c r="K11" s="86">
        <v>0</v>
      </c>
      <c r="L11" s="86">
        <v>0</v>
      </c>
      <c r="M11" s="86">
        <v>0</v>
      </c>
      <c r="N11" s="86">
        <v>0</v>
      </c>
      <c r="O11" s="86">
        <v>0</v>
      </c>
      <c r="P11" s="86">
        <v>0</v>
      </c>
      <c r="Q11" s="86">
        <v>13</v>
      </c>
      <c r="R11" s="86">
        <v>13</v>
      </c>
      <c r="S11" s="86">
        <v>0</v>
      </c>
      <c r="T11" s="86">
        <v>0</v>
      </c>
      <c r="U11" s="86">
        <v>0</v>
      </c>
      <c r="V11" s="86">
        <v>0</v>
      </c>
    </row>
    <row r="12" spans="1:22" ht="18" customHeight="1">
      <c r="A12" s="101"/>
      <c r="B12" s="101"/>
      <c r="C12" s="56" t="s">
        <v>171</v>
      </c>
      <c r="D12" s="56"/>
      <c r="E12" s="86"/>
      <c r="F12" s="86">
        <v>0</v>
      </c>
      <c r="G12" s="86">
        <v>0</v>
      </c>
      <c r="H12" s="86">
        <v>0</v>
      </c>
      <c r="I12" s="86">
        <v>0</v>
      </c>
      <c r="J12" s="86">
        <v>0</v>
      </c>
      <c r="K12" s="86">
        <v>461</v>
      </c>
      <c r="L12" s="86">
        <v>461</v>
      </c>
      <c r="M12" s="86">
        <v>1100</v>
      </c>
      <c r="N12" s="86">
        <v>1100</v>
      </c>
      <c r="O12" s="86">
        <v>713</v>
      </c>
      <c r="P12" s="86">
        <v>713</v>
      </c>
      <c r="Q12" s="86">
        <v>10</v>
      </c>
      <c r="R12" s="86">
        <v>10</v>
      </c>
      <c r="S12" s="86">
        <v>30</v>
      </c>
      <c r="T12" s="86">
        <v>30</v>
      </c>
      <c r="U12" s="86">
        <v>0</v>
      </c>
      <c r="V12" s="86">
        <v>0</v>
      </c>
    </row>
    <row r="13" spans="1:22" ht="18" customHeight="1">
      <c r="A13" s="101"/>
      <c r="B13" s="101"/>
      <c r="C13" s="56" t="s">
        <v>172</v>
      </c>
      <c r="D13" s="56"/>
      <c r="E13" s="86"/>
      <c r="F13" s="86">
        <v>0</v>
      </c>
      <c r="G13" s="86">
        <v>0</v>
      </c>
      <c r="H13" s="86">
        <v>0</v>
      </c>
      <c r="I13" s="86">
        <v>0</v>
      </c>
      <c r="J13" s="86">
        <v>0</v>
      </c>
      <c r="K13" s="86">
        <v>0</v>
      </c>
      <c r="L13" s="86">
        <v>0</v>
      </c>
      <c r="M13" s="86">
        <v>0</v>
      </c>
      <c r="N13" s="86">
        <v>0</v>
      </c>
      <c r="O13" s="86">
        <v>0</v>
      </c>
      <c r="P13" s="86">
        <v>0</v>
      </c>
      <c r="Q13" s="86">
        <v>0</v>
      </c>
      <c r="R13" s="86">
        <v>0</v>
      </c>
      <c r="S13" s="86">
        <v>0</v>
      </c>
      <c r="T13" s="86">
        <v>0</v>
      </c>
      <c r="U13" s="86">
        <v>0</v>
      </c>
      <c r="V13" s="86">
        <v>0</v>
      </c>
    </row>
    <row r="14" spans="1:22" ht="18" customHeight="1">
      <c r="A14" s="101"/>
      <c r="B14" s="101"/>
      <c r="C14" s="56" t="s">
        <v>78</v>
      </c>
      <c r="D14" s="56"/>
      <c r="E14" s="86"/>
      <c r="F14" s="86">
        <v>0</v>
      </c>
      <c r="G14" s="86">
        <v>0</v>
      </c>
      <c r="H14" s="86">
        <v>0</v>
      </c>
      <c r="I14" s="86">
        <v>0</v>
      </c>
      <c r="J14" s="86">
        <v>0</v>
      </c>
      <c r="K14" s="86">
        <v>0</v>
      </c>
      <c r="L14" s="86">
        <v>0</v>
      </c>
      <c r="M14" s="86">
        <v>0</v>
      </c>
      <c r="N14" s="86">
        <v>0</v>
      </c>
      <c r="O14" s="86">
        <v>0</v>
      </c>
      <c r="P14" s="86">
        <v>0</v>
      </c>
      <c r="Q14" s="86">
        <v>0</v>
      </c>
      <c r="R14" s="86">
        <v>0</v>
      </c>
      <c r="S14" s="86">
        <v>0</v>
      </c>
      <c r="T14" s="86">
        <v>0</v>
      </c>
      <c r="U14" s="86">
        <v>0</v>
      </c>
      <c r="V14" s="86">
        <v>0</v>
      </c>
    </row>
    <row r="15" spans="1:22" ht="18" customHeight="1">
      <c r="A15" s="101" t="s">
        <v>173</v>
      </c>
      <c r="B15" s="101" t="s">
        <v>174</v>
      </c>
      <c r="C15" s="56" t="s">
        <v>175</v>
      </c>
      <c r="D15" s="56"/>
      <c r="E15" s="67"/>
      <c r="F15" s="67">
        <v>1555</v>
      </c>
      <c r="G15" s="67">
        <v>4331</v>
      </c>
      <c r="H15" s="67">
        <v>4748</v>
      </c>
      <c r="I15" s="67">
        <v>7259</v>
      </c>
      <c r="J15" s="67">
        <v>13019</v>
      </c>
      <c r="K15" s="67">
        <v>179</v>
      </c>
      <c r="L15" s="67">
        <v>155</v>
      </c>
      <c r="M15" s="67">
        <v>373</v>
      </c>
      <c r="N15" s="67">
        <v>361</v>
      </c>
      <c r="O15" s="67">
        <v>911</v>
      </c>
      <c r="P15" s="67">
        <v>799</v>
      </c>
      <c r="Q15" s="67">
        <v>3404</v>
      </c>
      <c r="R15" s="67">
        <v>3150</v>
      </c>
      <c r="S15" s="67">
        <v>2170</v>
      </c>
      <c r="T15" s="67">
        <v>2147</v>
      </c>
      <c r="U15" s="67">
        <v>6498</v>
      </c>
      <c r="V15" s="67">
        <v>5390</v>
      </c>
    </row>
    <row r="16" spans="1:22" ht="18" customHeight="1">
      <c r="A16" s="101"/>
      <c r="B16" s="101"/>
      <c r="C16" s="56" t="s">
        <v>176</v>
      </c>
      <c r="D16" s="56"/>
      <c r="E16" s="67"/>
      <c r="F16" s="67">
        <v>0</v>
      </c>
      <c r="G16" s="67">
        <v>17949</v>
      </c>
      <c r="H16" s="67">
        <v>18891</v>
      </c>
      <c r="I16" s="67">
        <v>1701920</v>
      </c>
      <c r="J16" s="67">
        <v>1690741</v>
      </c>
      <c r="K16" s="67">
        <v>2627</v>
      </c>
      <c r="L16" s="67">
        <v>2692</v>
      </c>
      <c r="M16" s="67">
        <v>648</v>
      </c>
      <c r="N16" s="67">
        <v>531</v>
      </c>
      <c r="O16" s="67">
        <v>1829</v>
      </c>
      <c r="P16" s="67">
        <v>1689</v>
      </c>
      <c r="Q16" s="67">
        <v>4077</v>
      </c>
      <c r="R16" s="67">
        <v>3508</v>
      </c>
      <c r="S16" s="67">
        <v>480</v>
      </c>
      <c r="T16" s="67">
        <v>315</v>
      </c>
      <c r="U16" s="67">
        <v>10593</v>
      </c>
      <c r="V16" s="67">
        <v>11485</v>
      </c>
    </row>
    <row r="17" spans="1:23" ht="18" customHeight="1">
      <c r="A17" s="101"/>
      <c r="B17" s="101"/>
      <c r="C17" s="56" t="s">
        <v>177</v>
      </c>
      <c r="D17" s="56"/>
      <c r="E17" s="67"/>
      <c r="F17" s="67">
        <v>0</v>
      </c>
      <c r="G17" s="67">
        <v>0</v>
      </c>
      <c r="H17" s="67">
        <v>0</v>
      </c>
      <c r="I17" s="67">
        <v>796</v>
      </c>
      <c r="J17" s="67">
        <v>896</v>
      </c>
      <c r="K17" s="67">
        <v>0</v>
      </c>
      <c r="L17" s="67">
        <v>0</v>
      </c>
      <c r="M17" s="67">
        <v>0</v>
      </c>
      <c r="N17" s="67">
        <v>0</v>
      </c>
      <c r="O17" s="67">
        <v>0</v>
      </c>
      <c r="P17" s="67">
        <v>0</v>
      </c>
      <c r="Q17" s="67">
        <v>0</v>
      </c>
      <c r="R17" s="67">
        <v>0</v>
      </c>
      <c r="S17" s="67">
        <v>0</v>
      </c>
      <c r="T17" s="67">
        <v>0</v>
      </c>
      <c r="U17" s="67">
        <v>0</v>
      </c>
      <c r="V17" s="67">
        <v>0</v>
      </c>
    </row>
    <row r="18" spans="1:23" ht="18" customHeight="1">
      <c r="A18" s="101"/>
      <c r="B18" s="101"/>
      <c r="C18" s="56" t="s">
        <v>178</v>
      </c>
      <c r="D18" s="56"/>
      <c r="E18" s="67"/>
      <c r="F18" s="67">
        <v>1555</v>
      </c>
      <c r="G18" s="67">
        <v>22280</v>
      </c>
      <c r="H18" s="67">
        <v>23639</v>
      </c>
      <c r="I18" s="67">
        <v>1709976</v>
      </c>
      <c r="J18" s="67">
        <v>1704656</v>
      </c>
      <c r="K18" s="67">
        <v>2807</v>
      </c>
      <c r="L18" s="67">
        <v>2848</v>
      </c>
      <c r="M18" s="67">
        <v>1022</v>
      </c>
      <c r="N18" s="67">
        <v>892</v>
      </c>
      <c r="O18" s="67">
        <v>2740</v>
      </c>
      <c r="P18" s="67">
        <v>2488</v>
      </c>
      <c r="Q18" s="67">
        <v>7481</v>
      </c>
      <c r="R18" s="67">
        <v>6658</v>
      </c>
      <c r="S18" s="67">
        <v>2651</v>
      </c>
      <c r="T18" s="67">
        <v>2462</v>
      </c>
      <c r="U18" s="67">
        <v>17091</v>
      </c>
      <c r="V18" s="67">
        <v>16875</v>
      </c>
    </row>
    <row r="19" spans="1:23" ht="18" customHeight="1">
      <c r="A19" s="101"/>
      <c r="B19" s="101" t="s">
        <v>179</v>
      </c>
      <c r="C19" s="56" t="s">
        <v>180</v>
      </c>
      <c r="D19" s="56"/>
      <c r="E19" s="67"/>
      <c r="F19" s="67">
        <v>26</v>
      </c>
      <c r="G19" s="67">
        <v>3823</v>
      </c>
      <c r="H19" s="67">
        <v>4735</v>
      </c>
      <c r="I19" s="67">
        <v>66510</v>
      </c>
      <c r="J19" s="67">
        <v>67666</v>
      </c>
      <c r="K19" s="67">
        <v>2001</v>
      </c>
      <c r="L19" s="67">
        <v>2033</v>
      </c>
      <c r="M19" s="67">
        <v>1241</v>
      </c>
      <c r="N19" s="67">
        <v>1030</v>
      </c>
      <c r="O19" s="67">
        <v>324</v>
      </c>
      <c r="P19" s="67">
        <v>170</v>
      </c>
      <c r="Q19" s="67">
        <v>2195</v>
      </c>
      <c r="R19" s="67">
        <v>1577</v>
      </c>
      <c r="S19" s="67">
        <v>633</v>
      </c>
      <c r="T19" s="67">
        <v>609</v>
      </c>
      <c r="U19" s="67">
        <v>8587</v>
      </c>
      <c r="V19" s="67">
        <v>8382</v>
      </c>
    </row>
    <row r="20" spans="1:23" ht="18" customHeight="1">
      <c r="A20" s="101"/>
      <c r="B20" s="101"/>
      <c r="C20" s="56" t="s">
        <v>181</v>
      </c>
      <c r="D20" s="56"/>
      <c r="E20" s="67"/>
      <c r="F20" s="67">
        <v>0</v>
      </c>
      <c r="G20" s="67">
        <v>14280</v>
      </c>
      <c r="H20" s="67">
        <v>14777</v>
      </c>
      <c r="I20" s="67">
        <v>485448</v>
      </c>
      <c r="J20" s="67">
        <v>513650</v>
      </c>
      <c r="K20" s="67">
        <v>5</v>
      </c>
      <c r="L20" s="67">
        <v>10</v>
      </c>
      <c r="M20" s="67">
        <v>1021</v>
      </c>
      <c r="N20" s="67">
        <v>1018</v>
      </c>
      <c r="O20" s="67">
        <v>345</v>
      </c>
      <c r="P20" s="67">
        <v>322</v>
      </c>
      <c r="Q20" s="67">
        <v>522</v>
      </c>
      <c r="R20" s="67">
        <v>552</v>
      </c>
      <c r="S20" s="67">
        <v>40</v>
      </c>
      <c r="T20" s="67">
        <v>77</v>
      </c>
      <c r="U20" s="67">
        <v>3556</v>
      </c>
      <c r="V20" s="67">
        <v>3749</v>
      </c>
    </row>
    <row r="21" spans="1:23" ht="18" customHeight="1">
      <c r="A21" s="101"/>
      <c r="B21" s="101"/>
      <c r="C21" s="56" t="s">
        <v>182</v>
      </c>
      <c r="D21" s="56"/>
      <c r="E21" s="87"/>
      <c r="F21" s="87">
        <v>0</v>
      </c>
      <c r="G21" s="87">
        <v>0</v>
      </c>
      <c r="H21" s="87">
        <v>0</v>
      </c>
      <c r="I21" s="87">
        <v>836349</v>
      </c>
      <c r="J21" s="87">
        <v>803337</v>
      </c>
      <c r="K21" s="87">
        <v>0</v>
      </c>
      <c r="L21" s="87">
        <v>0</v>
      </c>
      <c r="M21" s="87">
        <v>0</v>
      </c>
      <c r="N21" s="87">
        <v>0</v>
      </c>
      <c r="O21" s="87">
        <v>0</v>
      </c>
      <c r="P21" s="87">
        <v>0</v>
      </c>
      <c r="Q21" s="87">
        <v>0</v>
      </c>
      <c r="R21" s="87">
        <v>0</v>
      </c>
      <c r="S21" s="87">
        <v>0</v>
      </c>
      <c r="T21" s="87">
        <v>0</v>
      </c>
      <c r="U21" s="87">
        <v>0</v>
      </c>
      <c r="V21" s="87">
        <v>0</v>
      </c>
    </row>
    <row r="22" spans="1:23" ht="18" customHeight="1">
      <c r="A22" s="101"/>
      <c r="B22" s="101"/>
      <c r="C22" s="30" t="s">
        <v>183</v>
      </c>
      <c r="D22" s="30"/>
      <c r="E22" s="67"/>
      <c r="F22" s="67">
        <v>26</v>
      </c>
      <c r="G22" s="67">
        <v>18103</v>
      </c>
      <c r="H22" s="67">
        <v>19512</v>
      </c>
      <c r="I22" s="67">
        <v>1388308</v>
      </c>
      <c r="J22" s="67">
        <v>1384653</v>
      </c>
      <c r="K22" s="67">
        <v>2006</v>
      </c>
      <c r="L22" s="67">
        <v>2043</v>
      </c>
      <c r="M22" s="67">
        <v>2262</v>
      </c>
      <c r="N22" s="67">
        <v>2048</v>
      </c>
      <c r="O22" s="67">
        <v>669</v>
      </c>
      <c r="P22" s="67">
        <v>492</v>
      </c>
      <c r="Q22" s="67">
        <v>2718</v>
      </c>
      <c r="R22" s="67">
        <v>2129</v>
      </c>
      <c r="S22" s="67">
        <v>673</v>
      </c>
      <c r="T22" s="67">
        <v>686</v>
      </c>
      <c r="U22" s="67">
        <v>12143</v>
      </c>
      <c r="V22" s="67">
        <v>12132</v>
      </c>
    </row>
    <row r="23" spans="1:23" ht="18" customHeight="1">
      <c r="A23" s="101"/>
      <c r="B23" s="101" t="s">
        <v>184</v>
      </c>
      <c r="C23" s="56" t="s">
        <v>185</v>
      </c>
      <c r="D23" s="56"/>
      <c r="E23" s="67"/>
      <c r="F23" s="67">
        <v>20</v>
      </c>
      <c r="G23" s="67">
        <v>50</v>
      </c>
      <c r="H23" s="67">
        <v>50</v>
      </c>
      <c r="I23" s="67">
        <v>321668</v>
      </c>
      <c r="J23" s="67">
        <v>320003</v>
      </c>
      <c r="K23" s="67">
        <v>1063</v>
      </c>
      <c r="L23" s="67">
        <v>1063</v>
      </c>
      <c r="M23" s="67">
        <v>3000</v>
      </c>
      <c r="N23" s="67">
        <v>3000</v>
      </c>
      <c r="O23" s="67">
        <v>1500</v>
      </c>
      <c r="P23" s="67">
        <v>1500</v>
      </c>
      <c r="Q23" s="67">
        <v>100</v>
      </c>
      <c r="R23" s="67">
        <v>100</v>
      </c>
      <c r="S23" s="67">
        <v>315</v>
      </c>
      <c r="T23" s="67">
        <v>315</v>
      </c>
      <c r="U23" s="67">
        <v>100</v>
      </c>
      <c r="V23" s="67">
        <v>100</v>
      </c>
    </row>
    <row r="24" spans="1:23" ht="18" customHeight="1">
      <c r="A24" s="101"/>
      <c r="B24" s="101"/>
      <c r="C24" s="56" t="s">
        <v>186</v>
      </c>
      <c r="D24" s="56"/>
      <c r="E24" s="67"/>
      <c r="F24" s="67">
        <v>0</v>
      </c>
      <c r="G24" s="67">
        <v>4128</v>
      </c>
      <c r="H24" s="67">
        <v>4077</v>
      </c>
      <c r="I24" s="67">
        <v>0</v>
      </c>
      <c r="J24" s="67">
        <v>0</v>
      </c>
      <c r="K24" s="67">
        <v>-262</v>
      </c>
      <c r="L24" s="67">
        <v>-259</v>
      </c>
      <c r="M24" s="67">
        <v>-4241</v>
      </c>
      <c r="N24" s="67">
        <v>-4115</v>
      </c>
      <c r="O24" s="67">
        <v>571</v>
      </c>
      <c r="P24" s="67">
        <v>495</v>
      </c>
      <c r="Q24" s="67">
        <v>-27876</v>
      </c>
      <c r="R24" s="67">
        <v>-28112</v>
      </c>
      <c r="S24" s="67">
        <v>1348</v>
      </c>
      <c r="T24" s="67">
        <v>1146</v>
      </c>
      <c r="U24" s="67">
        <v>4823</v>
      </c>
      <c r="V24" s="67">
        <v>4618</v>
      </c>
    </row>
    <row r="25" spans="1:23" ht="18" customHeight="1">
      <c r="A25" s="101"/>
      <c r="B25" s="101"/>
      <c r="C25" s="56" t="s">
        <v>187</v>
      </c>
      <c r="D25" s="56"/>
      <c r="E25" s="67"/>
      <c r="F25" s="67">
        <v>1509</v>
      </c>
      <c r="G25" s="67">
        <v>0</v>
      </c>
      <c r="H25" s="67">
        <v>0</v>
      </c>
      <c r="I25" s="67">
        <v>0</v>
      </c>
      <c r="J25" s="67">
        <v>0</v>
      </c>
      <c r="K25" s="67">
        <v>0</v>
      </c>
      <c r="L25" s="67">
        <v>0</v>
      </c>
      <c r="M25" s="67">
        <v>0</v>
      </c>
      <c r="N25" s="67">
        <v>0</v>
      </c>
      <c r="O25" s="67">
        <v>0</v>
      </c>
      <c r="P25" s="67">
        <v>0</v>
      </c>
      <c r="Q25" s="67">
        <v>32540</v>
      </c>
      <c r="R25" s="67">
        <v>32540</v>
      </c>
      <c r="S25" s="67">
        <v>315</v>
      </c>
      <c r="T25" s="67">
        <v>315</v>
      </c>
      <c r="U25" s="67">
        <v>25</v>
      </c>
      <c r="V25" s="67">
        <v>25</v>
      </c>
    </row>
    <row r="26" spans="1:23" ht="18" customHeight="1">
      <c r="A26" s="101"/>
      <c r="B26" s="101"/>
      <c r="C26" s="56" t="s">
        <v>188</v>
      </c>
      <c r="D26" s="56"/>
      <c r="E26" s="67"/>
      <c r="F26" s="67">
        <v>1529</v>
      </c>
      <c r="G26" s="67">
        <v>4178</v>
      </c>
      <c r="H26" s="67">
        <v>4127</v>
      </c>
      <c r="I26" s="67">
        <v>321668</v>
      </c>
      <c r="J26" s="67">
        <v>320003</v>
      </c>
      <c r="K26" s="67">
        <v>801</v>
      </c>
      <c r="L26" s="67">
        <v>804</v>
      </c>
      <c r="M26" s="67">
        <v>-1241</v>
      </c>
      <c r="N26" s="67">
        <v>-1155</v>
      </c>
      <c r="O26" s="67">
        <v>2071</v>
      </c>
      <c r="P26" s="67">
        <v>1995</v>
      </c>
      <c r="Q26" s="67">
        <v>4763</v>
      </c>
      <c r="R26" s="67">
        <v>4528</v>
      </c>
      <c r="S26" s="67">
        <v>1978</v>
      </c>
      <c r="T26" s="67">
        <v>1776</v>
      </c>
      <c r="U26" s="67">
        <v>4948</v>
      </c>
      <c r="V26" s="67">
        <v>4743</v>
      </c>
    </row>
    <row r="27" spans="1:23" ht="18" customHeight="1">
      <c r="A27" s="101"/>
      <c r="B27" s="56" t="s">
        <v>189</v>
      </c>
      <c r="C27" s="56"/>
      <c r="D27" s="56"/>
      <c r="E27" s="67"/>
      <c r="F27" s="67">
        <v>1555</v>
      </c>
      <c r="G27" s="67">
        <v>22280</v>
      </c>
      <c r="H27" s="67">
        <v>23639</v>
      </c>
      <c r="I27" s="67">
        <v>1709976</v>
      </c>
      <c r="J27" s="67">
        <v>1704656</v>
      </c>
      <c r="K27" s="67">
        <v>2807</v>
      </c>
      <c r="L27" s="67">
        <v>2848</v>
      </c>
      <c r="M27" s="67">
        <v>1022</v>
      </c>
      <c r="N27" s="67">
        <v>892</v>
      </c>
      <c r="O27" s="67">
        <v>2740</v>
      </c>
      <c r="P27" s="67">
        <v>2488</v>
      </c>
      <c r="Q27" s="67">
        <v>7481</v>
      </c>
      <c r="R27" s="67">
        <v>6658</v>
      </c>
      <c r="S27" s="67">
        <v>2651</v>
      </c>
      <c r="T27" s="67">
        <v>2462</v>
      </c>
      <c r="U27" s="67">
        <v>17091</v>
      </c>
      <c r="V27" s="67">
        <v>16875</v>
      </c>
    </row>
    <row r="28" spans="1:23" ht="18" customHeight="1">
      <c r="A28" s="101" t="s">
        <v>190</v>
      </c>
      <c r="B28" s="101" t="s">
        <v>191</v>
      </c>
      <c r="C28" s="56" t="s">
        <v>192</v>
      </c>
      <c r="D28" s="88" t="s">
        <v>36</v>
      </c>
      <c r="E28" s="67"/>
      <c r="F28" s="67">
        <v>2429</v>
      </c>
      <c r="G28" s="67">
        <v>12793</v>
      </c>
      <c r="H28" s="67">
        <v>12246</v>
      </c>
      <c r="I28" s="67">
        <v>69980</v>
      </c>
      <c r="J28" s="67">
        <v>68024</v>
      </c>
      <c r="K28" s="67">
        <v>185</v>
      </c>
      <c r="L28" s="67">
        <v>191</v>
      </c>
      <c r="M28" s="67">
        <v>672</v>
      </c>
      <c r="N28" s="67">
        <v>613</v>
      </c>
      <c r="O28" s="67">
        <v>833</v>
      </c>
      <c r="P28" s="67">
        <v>796</v>
      </c>
      <c r="Q28" s="67">
        <v>2748</v>
      </c>
      <c r="R28" s="67">
        <v>2377</v>
      </c>
      <c r="S28" s="67">
        <v>4034</v>
      </c>
      <c r="T28" s="67">
        <v>3916</v>
      </c>
      <c r="U28" s="67">
        <v>4941</v>
      </c>
      <c r="V28" s="67">
        <v>5191</v>
      </c>
    </row>
    <row r="29" spans="1:23" ht="18" customHeight="1">
      <c r="A29" s="101"/>
      <c r="B29" s="101"/>
      <c r="C29" s="56" t="s">
        <v>193</v>
      </c>
      <c r="D29" s="88" t="s">
        <v>37</v>
      </c>
      <c r="E29" s="67"/>
      <c r="F29" s="67">
        <v>2426</v>
      </c>
      <c r="G29" s="67">
        <v>12607</v>
      </c>
      <c r="H29" s="67">
        <v>11957</v>
      </c>
      <c r="I29" s="67">
        <v>63617</v>
      </c>
      <c r="J29" s="67">
        <v>61601</v>
      </c>
      <c r="K29" s="67">
        <v>176</v>
      </c>
      <c r="L29" s="67">
        <v>179</v>
      </c>
      <c r="M29" s="67">
        <v>731</v>
      </c>
      <c r="N29" s="67">
        <v>746</v>
      </c>
      <c r="O29" s="67">
        <v>648</v>
      </c>
      <c r="P29" s="67">
        <v>662</v>
      </c>
      <c r="Q29" s="67">
        <v>2261</v>
      </c>
      <c r="R29" s="67">
        <v>2199</v>
      </c>
      <c r="S29" s="67">
        <v>3483</v>
      </c>
      <c r="T29" s="67">
        <v>3471</v>
      </c>
      <c r="U29" s="67">
        <v>4431</v>
      </c>
      <c r="V29" s="67">
        <v>4762</v>
      </c>
    </row>
    <row r="30" spans="1:23" ht="18" customHeight="1">
      <c r="A30" s="101"/>
      <c r="B30" s="101"/>
      <c r="C30" s="56" t="s">
        <v>194</v>
      </c>
      <c r="D30" s="88" t="s">
        <v>195</v>
      </c>
      <c r="E30" s="67"/>
      <c r="F30" s="67">
        <v>27</v>
      </c>
      <c r="G30" s="67">
        <v>42</v>
      </c>
      <c r="H30" s="67">
        <v>40</v>
      </c>
      <c r="I30" s="67">
        <v>1650</v>
      </c>
      <c r="J30" s="67">
        <v>1610</v>
      </c>
      <c r="K30" s="67">
        <v>0</v>
      </c>
      <c r="L30" s="67">
        <v>0</v>
      </c>
      <c r="M30" s="67">
        <v>76</v>
      </c>
      <c r="N30" s="67">
        <v>80</v>
      </c>
      <c r="O30" s="67">
        <v>80</v>
      </c>
      <c r="P30" s="67">
        <v>82</v>
      </c>
      <c r="Q30" s="67">
        <v>255</v>
      </c>
      <c r="R30" s="67">
        <v>247</v>
      </c>
      <c r="S30" s="67">
        <v>265</v>
      </c>
      <c r="T30" s="67">
        <v>264</v>
      </c>
      <c r="U30" s="67">
        <v>251</v>
      </c>
      <c r="V30" s="67">
        <v>249</v>
      </c>
    </row>
    <row r="31" spans="1:23" ht="18" customHeight="1">
      <c r="A31" s="101"/>
      <c r="B31" s="101"/>
      <c r="C31" s="30" t="s">
        <v>196</v>
      </c>
      <c r="D31" s="88" t="s">
        <v>197</v>
      </c>
      <c r="E31" s="67">
        <f t="shared" ref="E31:V31" si="0">E28-E29-E30</f>
        <v>0</v>
      </c>
      <c r="F31" s="67">
        <f t="shared" si="0"/>
        <v>-24</v>
      </c>
      <c r="G31" s="67">
        <f>G28-G29-G30+1</f>
        <v>145</v>
      </c>
      <c r="H31" s="67">
        <f>H28-H29-H30+1</f>
        <v>250</v>
      </c>
      <c r="I31" s="67">
        <v>4712</v>
      </c>
      <c r="J31" s="67">
        <v>4812</v>
      </c>
      <c r="K31" s="67">
        <f>K28-K29-K30</f>
        <v>9</v>
      </c>
      <c r="L31" s="67">
        <f>L28-L29-L30-1</f>
        <v>11</v>
      </c>
      <c r="M31" s="67">
        <f>M28-M29-M30</f>
        <v>-135</v>
      </c>
      <c r="N31" s="67">
        <f>N28-N29-N30+1</f>
        <v>-212</v>
      </c>
      <c r="O31" s="67">
        <f>O28-O29-O30-1</f>
        <v>104</v>
      </c>
      <c r="P31" s="67">
        <f t="shared" ref="P31" si="1">P28-P29-P30</f>
        <v>52</v>
      </c>
      <c r="Q31" s="67">
        <f>Q28-Q29-Q30-1</f>
        <v>231</v>
      </c>
      <c r="R31" s="67">
        <f>R28-R29-R30+1</f>
        <v>-68</v>
      </c>
      <c r="S31" s="67">
        <f t="shared" si="0"/>
        <v>286</v>
      </c>
      <c r="T31" s="67">
        <f>T28-T29-T30+1</f>
        <v>182</v>
      </c>
      <c r="U31" s="67">
        <f t="shared" si="0"/>
        <v>259</v>
      </c>
      <c r="V31" s="67">
        <f t="shared" si="0"/>
        <v>180</v>
      </c>
      <c r="W31" s="7"/>
    </row>
    <row r="32" spans="1:23" ht="18" customHeight="1">
      <c r="A32" s="101"/>
      <c r="B32" s="101"/>
      <c r="C32" s="56" t="s">
        <v>198</v>
      </c>
      <c r="D32" s="88" t="s">
        <v>199</v>
      </c>
      <c r="E32" s="67"/>
      <c r="F32" s="67">
        <v>1</v>
      </c>
      <c r="G32" s="67">
        <v>20</v>
      </c>
      <c r="H32" s="67">
        <v>16</v>
      </c>
      <c r="I32" s="67">
        <v>100</v>
      </c>
      <c r="J32" s="67">
        <v>141</v>
      </c>
      <c r="K32" s="67">
        <v>3</v>
      </c>
      <c r="L32" s="67">
        <v>1</v>
      </c>
      <c r="M32" s="67">
        <v>15</v>
      </c>
      <c r="N32" s="67">
        <v>15</v>
      </c>
      <c r="O32" s="67">
        <v>8</v>
      </c>
      <c r="P32" s="67">
        <v>3</v>
      </c>
      <c r="Q32" s="67">
        <v>9</v>
      </c>
      <c r="R32" s="67">
        <v>47</v>
      </c>
      <c r="S32" s="67">
        <v>5</v>
      </c>
      <c r="T32" s="67">
        <v>6</v>
      </c>
      <c r="U32" s="67">
        <v>73</v>
      </c>
      <c r="V32" s="67">
        <v>84</v>
      </c>
    </row>
    <row r="33" spans="1:22" ht="18" customHeight="1">
      <c r="A33" s="101"/>
      <c r="B33" s="101"/>
      <c r="C33" s="56" t="s">
        <v>200</v>
      </c>
      <c r="D33" s="88" t="s">
        <v>201</v>
      </c>
      <c r="E33" s="67"/>
      <c r="F33" s="67">
        <v>0</v>
      </c>
      <c r="G33" s="67">
        <v>102</v>
      </c>
      <c r="H33" s="67">
        <v>61</v>
      </c>
      <c r="I33" s="67">
        <v>4812</v>
      </c>
      <c r="J33" s="67">
        <v>4954</v>
      </c>
      <c r="K33" s="67">
        <v>14</v>
      </c>
      <c r="L33" s="67">
        <v>14</v>
      </c>
      <c r="M33" s="67">
        <v>1</v>
      </c>
      <c r="N33" s="67">
        <v>1</v>
      </c>
      <c r="O33" s="67">
        <v>0</v>
      </c>
      <c r="P33" s="67">
        <v>1</v>
      </c>
      <c r="Q33" s="67">
        <v>1</v>
      </c>
      <c r="R33" s="67">
        <v>0</v>
      </c>
      <c r="S33" s="67">
        <v>1</v>
      </c>
      <c r="T33" s="67">
        <v>0</v>
      </c>
      <c r="U33" s="67">
        <v>3</v>
      </c>
      <c r="V33" s="67">
        <v>5</v>
      </c>
    </row>
    <row r="34" spans="1:22" ht="18" customHeight="1">
      <c r="A34" s="101"/>
      <c r="B34" s="101"/>
      <c r="C34" s="30" t="s">
        <v>202</v>
      </c>
      <c r="D34" s="88" t="s">
        <v>203</v>
      </c>
      <c r="E34" s="67">
        <f t="shared" ref="E34:T34" si="2">E31+E32-E33</f>
        <v>0</v>
      </c>
      <c r="F34" s="67">
        <f t="shared" si="2"/>
        <v>-23</v>
      </c>
      <c r="G34" s="67">
        <f>G31+G32-G33-1</f>
        <v>62</v>
      </c>
      <c r="H34" s="67">
        <f>H31+H32-H33+1</f>
        <v>206</v>
      </c>
      <c r="I34" s="67">
        <f>I31+I32-I33</f>
        <v>0</v>
      </c>
      <c r="J34" s="67">
        <f>J31+J32-J33+1</f>
        <v>0</v>
      </c>
      <c r="K34" s="67">
        <f>K31+K32-K33-1</f>
        <v>-3</v>
      </c>
      <c r="L34" s="67">
        <f>L31+L32-L33+1</f>
        <v>-1</v>
      </c>
      <c r="M34" s="67">
        <f t="shared" ref="M34:P34" si="3">M31+M32-M33</f>
        <v>-121</v>
      </c>
      <c r="N34" s="67">
        <f>N31+N32-N33</f>
        <v>-198</v>
      </c>
      <c r="O34" s="67">
        <f>O31+O32-O33+1</f>
        <v>113</v>
      </c>
      <c r="P34" s="67">
        <f t="shared" si="3"/>
        <v>54</v>
      </c>
      <c r="Q34" s="67">
        <f>Q31+Q32-Q33+1</f>
        <v>240</v>
      </c>
      <c r="R34" s="67">
        <f>R31+R32-R33-1</f>
        <v>-22</v>
      </c>
      <c r="S34" s="67">
        <f t="shared" si="2"/>
        <v>290</v>
      </c>
      <c r="T34" s="67">
        <f t="shared" si="2"/>
        <v>188</v>
      </c>
      <c r="U34" s="67">
        <f>U31+U32-U33+1</f>
        <v>330</v>
      </c>
      <c r="V34" s="67">
        <f>V31+V32-V33-1</f>
        <v>258</v>
      </c>
    </row>
    <row r="35" spans="1:22" ht="18" customHeight="1">
      <c r="A35" s="101"/>
      <c r="B35" s="101" t="s">
        <v>204</v>
      </c>
      <c r="C35" s="56" t="s">
        <v>205</v>
      </c>
      <c r="D35" s="88" t="s">
        <v>206</v>
      </c>
      <c r="E35" s="67"/>
      <c r="F35" s="67">
        <v>23</v>
      </c>
      <c r="G35" s="67">
        <v>66</v>
      </c>
      <c r="H35" s="67">
        <v>27</v>
      </c>
      <c r="I35" s="67">
        <v>0</v>
      </c>
      <c r="J35" s="67">
        <v>0</v>
      </c>
      <c r="K35" s="67">
        <v>0</v>
      </c>
      <c r="L35" s="67">
        <v>0</v>
      </c>
      <c r="M35" s="67">
        <v>89</v>
      </c>
      <c r="N35" s="67">
        <v>120</v>
      </c>
      <c r="O35" s="67">
        <v>0</v>
      </c>
      <c r="P35" s="67">
        <v>0</v>
      </c>
      <c r="Q35" s="67">
        <v>540</v>
      </c>
      <c r="R35" s="67">
        <v>451</v>
      </c>
      <c r="S35" s="67">
        <v>0</v>
      </c>
      <c r="T35" s="67">
        <v>0</v>
      </c>
      <c r="U35" s="67">
        <v>34</v>
      </c>
      <c r="V35" s="67">
        <v>473</v>
      </c>
    </row>
    <row r="36" spans="1:22" ht="18" customHeight="1">
      <c r="A36" s="101"/>
      <c r="B36" s="101"/>
      <c r="C36" s="56" t="s">
        <v>207</v>
      </c>
      <c r="D36" s="88" t="s">
        <v>208</v>
      </c>
      <c r="E36" s="67"/>
      <c r="F36" s="67">
        <v>0</v>
      </c>
      <c r="G36" s="67">
        <v>77</v>
      </c>
      <c r="H36" s="67">
        <v>38</v>
      </c>
      <c r="I36" s="67">
        <v>0</v>
      </c>
      <c r="J36" s="67">
        <v>0</v>
      </c>
      <c r="K36" s="67">
        <v>0</v>
      </c>
      <c r="L36" s="67">
        <v>0</v>
      </c>
      <c r="M36" s="67">
        <v>52</v>
      </c>
      <c r="N36" s="67">
        <v>47</v>
      </c>
      <c r="O36" s="67">
        <v>2</v>
      </c>
      <c r="P36" s="67">
        <v>1</v>
      </c>
      <c r="Q36" s="67">
        <v>540</v>
      </c>
      <c r="R36" s="67">
        <v>451</v>
      </c>
      <c r="S36" s="67">
        <v>0</v>
      </c>
      <c r="T36" s="67">
        <v>0</v>
      </c>
      <c r="U36" s="67">
        <v>48</v>
      </c>
      <c r="V36" s="67">
        <v>192</v>
      </c>
    </row>
    <row r="37" spans="1:22" ht="18" customHeight="1">
      <c r="A37" s="101"/>
      <c r="B37" s="101"/>
      <c r="C37" s="56" t="s">
        <v>209</v>
      </c>
      <c r="D37" s="88" t="s">
        <v>210</v>
      </c>
      <c r="E37" s="67">
        <f t="shared" ref="E37:V37" si="4">E34+E35-E36</f>
        <v>0</v>
      </c>
      <c r="F37" s="67">
        <f t="shared" si="4"/>
        <v>0</v>
      </c>
      <c r="G37" s="67">
        <f t="shared" si="4"/>
        <v>51</v>
      </c>
      <c r="H37" s="67">
        <f t="shared" si="4"/>
        <v>195</v>
      </c>
      <c r="I37" s="67">
        <f t="shared" ref="I37:N37" si="5">I34+I35-I36</f>
        <v>0</v>
      </c>
      <c r="J37" s="67">
        <f t="shared" si="5"/>
        <v>0</v>
      </c>
      <c r="K37" s="67">
        <f t="shared" si="5"/>
        <v>-3</v>
      </c>
      <c r="L37" s="67">
        <f t="shared" si="5"/>
        <v>-1</v>
      </c>
      <c r="M37" s="67">
        <f t="shared" si="5"/>
        <v>-84</v>
      </c>
      <c r="N37" s="67">
        <f t="shared" si="5"/>
        <v>-125</v>
      </c>
      <c r="O37" s="67">
        <f>O34+O35-O36-1</f>
        <v>110</v>
      </c>
      <c r="P37" s="67">
        <f>P34+P35-P36-1</f>
        <v>52</v>
      </c>
      <c r="Q37" s="67">
        <f t="shared" si="4"/>
        <v>240</v>
      </c>
      <c r="R37" s="67">
        <f t="shared" si="4"/>
        <v>-22</v>
      </c>
      <c r="S37" s="67">
        <f t="shared" si="4"/>
        <v>290</v>
      </c>
      <c r="T37" s="67">
        <f t="shared" si="4"/>
        <v>188</v>
      </c>
      <c r="U37" s="67">
        <f t="shared" si="4"/>
        <v>316</v>
      </c>
      <c r="V37" s="67">
        <f t="shared" si="4"/>
        <v>539</v>
      </c>
    </row>
    <row r="38" spans="1:22" ht="18" customHeight="1">
      <c r="A38" s="101"/>
      <c r="B38" s="101"/>
      <c r="C38" s="56" t="s">
        <v>211</v>
      </c>
      <c r="D38" s="88" t="s">
        <v>212</v>
      </c>
      <c r="E38" s="67"/>
      <c r="F38" s="67">
        <v>0</v>
      </c>
      <c r="G38" s="67">
        <v>0</v>
      </c>
      <c r="H38" s="67">
        <v>0</v>
      </c>
      <c r="I38" s="67">
        <v>0</v>
      </c>
      <c r="J38" s="67">
        <v>0</v>
      </c>
      <c r="K38" s="67">
        <v>0</v>
      </c>
      <c r="L38" s="67">
        <v>0</v>
      </c>
      <c r="M38" s="67">
        <v>0</v>
      </c>
      <c r="N38" s="67">
        <v>0</v>
      </c>
      <c r="O38" s="67">
        <v>0</v>
      </c>
      <c r="P38" s="67">
        <v>0</v>
      </c>
      <c r="Q38" s="67">
        <v>0</v>
      </c>
      <c r="R38" s="67">
        <v>0</v>
      </c>
      <c r="S38" s="67">
        <v>0</v>
      </c>
      <c r="T38" s="67">
        <v>0</v>
      </c>
      <c r="U38" s="67">
        <v>0</v>
      </c>
      <c r="V38" s="67">
        <v>0</v>
      </c>
    </row>
    <row r="39" spans="1:22" ht="18" customHeight="1">
      <c r="A39" s="101"/>
      <c r="B39" s="101"/>
      <c r="C39" s="56" t="s">
        <v>213</v>
      </c>
      <c r="D39" s="88" t="s">
        <v>214</v>
      </c>
      <c r="E39" s="67"/>
      <c r="F39" s="67">
        <v>0</v>
      </c>
      <c r="G39" s="67">
        <v>0</v>
      </c>
      <c r="H39" s="67">
        <v>0</v>
      </c>
      <c r="I39" s="67">
        <v>0</v>
      </c>
      <c r="J39" s="67">
        <v>0</v>
      </c>
      <c r="K39" s="67">
        <v>0</v>
      </c>
      <c r="L39" s="67">
        <v>0</v>
      </c>
      <c r="M39" s="67">
        <v>0</v>
      </c>
      <c r="N39" s="67">
        <v>0</v>
      </c>
      <c r="O39" s="67">
        <v>0</v>
      </c>
      <c r="P39" s="67">
        <v>0</v>
      </c>
      <c r="Q39" s="67">
        <v>0</v>
      </c>
      <c r="R39" s="67">
        <v>0</v>
      </c>
      <c r="S39" s="67">
        <v>0</v>
      </c>
      <c r="T39" s="67">
        <v>0</v>
      </c>
      <c r="U39" s="67">
        <v>0</v>
      </c>
      <c r="V39" s="67">
        <v>0</v>
      </c>
    </row>
    <row r="40" spans="1:22" ht="18" customHeight="1">
      <c r="A40" s="101"/>
      <c r="B40" s="101"/>
      <c r="C40" s="56" t="s">
        <v>215</v>
      </c>
      <c r="D40" s="88" t="s">
        <v>216</v>
      </c>
      <c r="E40" s="67"/>
      <c r="F40" s="67">
        <v>0</v>
      </c>
      <c r="G40" s="67">
        <v>0</v>
      </c>
      <c r="H40" s="67">
        <v>0</v>
      </c>
      <c r="I40" s="67">
        <v>0</v>
      </c>
      <c r="J40" s="67">
        <v>0</v>
      </c>
      <c r="K40" s="67">
        <v>1</v>
      </c>
      <c r="L40" s="67">
        <v>1</v>
      </c>
      <c r="M40" s="67">
        <v>1</v>
      </c>
      <c r="N40" s="67">
        <v>1</v>
      </c>
      <c r="O40" s="67">
        <v>35</v>
      </c>
      <c r="P40" s="67">
        <v>15</v>
      </c>
      <c r="Q40" s="67">
        <v>5</v>
      </c>
      <c r="R40" s="67">
        <v>5</v>
      </c>
      <c r="S40" s="67">
        <v>87</v>
      </c>
      <c r="T40" s="67">
        <v>86</v>
      </c>
      <c r="U40" s="67">
        <v>101</v>
      </c>
      <c r="V40" s="67">
        <v>174</v>
      </c>
    </row>
    <row r="41" spans="1:22" ht="18" customHeight="1">
      <c r="A41" s="101"/>
      <c r="B41" s="101"/>
      <c r="C41" s="30" t="s">
        <v>217</v>
      </c>
      <c r="D41" s="88" t="s">
        <v>218</v>
      </c>
      <c r="E41" s="67">
        <f t="shared" ref="E41:V41" si="6">E34+E35-E36-E40</f>
        <v>0</v>
      </c>
      <c r="F41" s="67">
        <f t="shared" si="6"/>
        <v>0</v>
      </c>
      <c r="G41" s="67">
        <f t="shared" si="6"/>
        <v>51</v>
      </c>
      <c r="H41" s="67">
        <f t="shared" si="6"/>
        <v>195</v>
      </c>
      <c r="I41" s="67">
        <f t="shared" ref="I41:O41" si="7">I34+I35-I36-I40</f>
        <v>0</v>
      </c>
      <c r="J41" s="67">
        <f t="shared" si="7"/>
        <v>0</v>
      </c>
      <c r="K41" s="67">
        <f>K34+K35-K36-K40+1</f>
        <v>-3</v>
      </c>
      <c r="L41" s="67">
        <f t="shared" si="7"/>
        <v>-2</v>
      </c>
      <c r="M41" s="67">
        <f t="shared" si="7"/>
        <v>-85</v>
      </c>
      <c r="N41" s="67">
        <f t="shared" si="7"/>
        <v>-126</v>
      </c>
      <c r="O41" s="67">
        <f t="shared" si="7"/>
        <v>76</v>
      </c>
      <c r="P41" s="67">
        <f>P34+P35-P36-P40-1</f>
        <v>37</v>
      </c>
      <c r="Q41" s="67">
        <f t="shared" si="6"/>
        <v>235</v>
      </c>
      <c r="R41" s="67">
        <f>R34+R35-R36-R40+1</f>
        <v>-26</v>
      </c>
      <c r="S41" s="67">
        <f t="shared" si="6"/>
        <v>203</v>
      </c>
      <c r="T41" s="67">
        <f>T34+T35-T36-T40-1</f>
        <v>101</v>
      </c>
      <c r="U41" s="67">
        <f t="shared" si="6"/>
        <v>215</v>
      </c>
      <c r="V41" s="67">
        <f t="shared" si="6"/>
        <v>365</v>
      </c>
    </row>
    <row r="42" spans="1:22" ht="18" customHeight="1">
      <c r="A42" s="101"/>
      <c r="B42" s="101"/>
      <c r="C42" s="128" t="s">
        <v>219</v>
      </c>
      <c r="D42" s="128"/>
      <c r="E42" s="67">
        <f t="shared" ref="E42:H42" si="8">E37+E38-E39-E40</f>
        <v>0</v>
      </c>
      <c r="F42" s="67">
        <f t="shared" si="8"/>
        <v>0</v>
      </c>
      <c r="G42" s="67">
        <f t="shared" si="8"/>
        <v>51</v>
      </c>
      <c r="H42" s="67">
        <f t="shared" si="8"/>
        <v>195</v>
      </c>
      <c r="I42" s="67">
        <f t="shared" ref="I42:J42" si="9">I37+I38-I39-I40</f>
        <v>0</v>
      </c>
      <c r="J42" s="67">
        <f t="shared" si="9"/>
        <v>0</v>
      </c>
      <c r="K42" s="67">
        <v>0</v>
      </c>
      <c r="L42" s="67">
        <v>0</v>
      </c>
      <c r="M42" s="67">
        <v>0</v>
      </c>
      <c r="N42" s="67">
        <v>0</v>
      </c>
      <c r="O42" s="67">
        <v>0</v>
      </c>
      <c r="P42" s="67">
        <v>0</v>
      </c>
      <c r="Q42" s="67">
        <v>0</v>
      </c>
      <c r="R42" s="67">
        <v>0</v>
      </c>
      <c r="S42" s="67">
        <v>0</v>
      </c>
      <c r="T42" s="67">
        <v>0</v>
      </c>
      <c r="U42" s="67">
        <v>0</v>
      </c>
      <c r="V42" s="67">
        <v>0</v>
      </c>
    </row>
    <row r="43" spans="1:22" ht="18" customHeight="1">
      <c r="A43" s="101"/>
      <c r="B43" s="101"/>
      <c r="C43" s="56" t="s">
        <v>220</v>
      </c>
      <c r="D43" s="88" t="s">
        <v>221</v>
      </c>
      <c r="E43" s="67"/>
      <c r="F43" s="67">
        <v>0</v>
      </c>
      <c r="G43" s="67">
        <v>4077</v>
      </c>
      <c r="H43" s="67">
        <v>3882</v>
      </c>
      <c r="I43" s="67">
        <v>0</v>
      </c>
      <c r="J43" s="67">
        <v>0</v>
      </c>
      <c r="K43" s="67">
        <v>-259</v>
      </c>
      <c r="L43" s="67">
        <v>-257</v>
      </c>
      <c r="M43" s="67">
        <v>-4155</v>
      </c>
      <c r="N43" s="67">
        <v>-4029</v>
      </c>
      <c r="O43" s="67">
        <v>495</v>
      </c>
      <c r="P43" s="67">
        <v>459</v>
      </c>
      <c r="Q43" s="67">
        <v>-28112</v>
      </c>
      <c r="R43" s="57">
        <v>-28085</v>
      </c>
      <c r="S43" s="67">
        <v>1146</v>
      </c>
      <c r="T43" s="67">
        <v>1044</v>
      </c>
      <c r="U43" s="67">
        <v>2268</v>
      </c>
      <c r="V43" s="67">
        <v>2383</v>
      </c>
    </row>
    <row r="44" spans="1:22" ht="18" customHeight="1">
      <c r="A44" s="101"/>
      <c r="B44" s="101"/>
      <c r="C44" s="30" t="s">
        <v>222</v>
      </c>
      <c r="D44" s="66" t="s">
        <v>223</v>
      </c>
      <c r="E44" s="67">
        <f t="shared" ref="E44:V44" si="10">E41+E43</f>
        <v>0</v>
      </c>
      <c r="F44" s="67">
        <f t="shared" si="10"/>
        <v>0</v>
      </c>
      <c r="G44" s="67">
        <f t="shared" si="10"/>
        <v>4128</v>
      </c>
      <c r="H44" s="67">
        <f t="shared" si="10"/>
        <v>4077</v>
      </c>
      <c r="I44" s="67">
        <f t="shared" ref="I44:O44" si="11">I41+I43</f>
        <v>0</v>
      </c>
      <c r="J44" s="67">
        <f t="shared" si="11"/>
        <v>0</v>
      </c>
      <c r="K44" s="67">
        <f t="shared" si="11"/>
        <v>-262</v>
      </c>
      <c r="L44" s="67">
        <f t="shared" si="11"/>
        <v>-259</v>
      </c>
      <c r="M44" s="67">
        <f>M41+M43-1</f>
        <v>-4241</v>
      </c>
      <c r="N44" s="67">
        <f t="shared" si="11"/>
        <v>-4155</v>
      </c>
      <c r="O44" s="67">
        <f t="shared" si="11"/>
        <v>571</v>
      </c>
      <c r="P44" s="67">
        <f>P41+P43-1</f>
        <v>495</v>
      </c>
      <c r="Q44" s="67">
        <f>Q41+Q43+1</f>
        <v>-27876</v>
      </c>
      <c r="R44" s="67">
        <f>R41+R43-1</f>
        <v>-28112</v>
      </c>
      <c r="S44" s="67">
        <f>S41+S43-1</f>
        <v>1348</v>
      </c>
      <c r="T44" s="67">
        <f>T41+T43+1</f>
        <v>1146</v>
      </c>
      <c r="U44" s="67">
        <f t="shared" si="10"/>
        <v>2483</v>
      </c>
      <c r="V44" s="67">
        <f t="shared" si="10"/>
        <v>2748</v>
      </c>
    </row>
    <row r="45" spans="1:22" ht="14.15" customHeight="1">
      <c r="A45" s="11" t="s">
        <v>224</v>
      </c>
    </row>
    <row r="46" spans="1:22" ht="14.15" customHeight="1">
      <c r="A46" s="11" t="s">
        <v>225</v>
      </c>
    </row>
    <row r="47" spans="1:22">
      <c r="A47" s="50"/>
    </row>
  </sheetData>
  <mergeCells count="19">
    <mergeCell ref="E6:F6"/>
    <mergeCell ref="G6:H6"/>
    <mergeCell ref="S6:T6"/>
    <mergeCell ref="U6:V6"/>
    <mergeCell ref="A8:A14"/>
    <mergeCell ref="B9:B14"/>
    <mergeCell ref="Q6:R6"/>
    <mergeCell ref="I6:J6"/>
    <mergeCell ref="K6:L6"/>
    <mergeCell ref="M6:N6"/>
    <mergeCell ref="O6:P6"/>
    <mergeCell ref="C42:D42"/>
    <mergeCell ref="A15:A27"/>
    <mergeCell ref="B15:B18"/>
    <mergeCell ref="B19:B22"/>
    <mergeCell ref="B23:B26"/>
    <mergeCell ref="A28:A44"/>
    <mergeCell ref="B28:B34"/>
    <mergeCell ref="B35:B44"/>
  </mergeCells>
  <phoneticPr fontId="15"/>
  <printOptions horizontalCentered="1" gridLinesSet="0"/>
  <pageMargins left="0.39370078740157483" right="0.39370078740157483" top="0.19685039370078741" bottom="0.19685039370078741" header="0.27559055118110237" footer="0.23622047244094491"/>
  <pageSetup paperSize="9" scale="51" firstPageNumber="5" orientation="landscape" useFirstPageNumber="1" r:id="rId1"/>
  <headerFooter alignWithMargins="0">
    <oddHeader>&amp;R&amp;"明朝,斜体"&amp;9指定都市－5</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1.普通会計予算（R6-7年度）</vt:lpstr>
      <vt:lpstr>2.公営企業会計予算（R6-7年度）</vt:lpstr>
      <vt:lpstr>3.(1)普通会計決算（R4-5年度）</vt:lpstr>
      <vt:lpstr>3.(2)財政指標等（R元‐R5年度）</vt:lpstr>
      <vt:lpstr>4.公営企業会計決算（R4-5年度）</vt:lpstr>
      <vt:lpstr>4.公営企業会計決算（R4-5年度） (2)</vt:lpstr>
      <vt:lpstr>5.三セク決算（R4-5年度）</vt:lpstr>
      <vt:lpstr>'1.普通会計予算（R6-7年度）'!Print_Area</vt:lpstr>
      <vt:lpstr>'2.公営企業会計予算（R6-7年度）'!Print_Area</vt:lpstr>
      <vt:lpstr>'3.(1)普通会計決算（R4-5年度）'!Print_Area</vt:lpstr>
      <vt:lpstr>'3.(2)財政指標等（R元‐R5年度）'!Print_Area</vt:lpstr>
      <vt:lpstr>'4.公営企業会計決算（R4-5年度）'!Print_Area</vt:lpstr>
      <vt:lpstr>'4.公営企業会計決算（R4-5年度） (2)'!Print_Area</vt:lpstr>
      <vt:lpstr>'5.三セク決算（R4-5年度）'!Print_Area</vt:lpstr>
      <vt:lpstr>'2.公営企業会計予算（R6-7年度）'!Print_Titles</vt:lpstr>
      <vt:lpstr>'4.公営企業会計決算（R4-5年度）'!Print_Titles</vt:lpstr>
      <vt:lpstr>'4.公営企業会計決算（R4-5年度）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調査統計係</dc:creator>
  <cp:lastModifiedBy>chihousai09</cp:lastModifiedBy>
  <cp:lastPrinted>2025-08-27T23:53:32Z</cp:lastPrinted>
  <dcterms:created xsi:type="dcterms:W3CDTF">1999-07-06T05:17:05Z</dcterms:created>
  <dcterms:modified xsi:type="dcterms:W3CDTF">2025-09-18T01:49:11Z</dcterms:modified>
</cp:coreProperties>
</file>