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\\172.16.6.189\財政課\Ⅵ-財源調整係\★★H１５～財源調整係\8-地方債協会\R7照会・通知\250707_（829〆）【地方債協会】都道府県及び指定都市の財政状況について（照会）※総括フリ（0813）\★回答フォルダ\"/>
    </mc:Choice>
  </mc:AlternateContent>
  <xr:revisionPtr revIDLastSave="0" documentId="13_ncr:1_{AC8FE963-7675-4C0D-AF6C-68FC83466DAA}" xr6:coauthVersionLast="36" xr6:coauthVersionMax="47" xr10:uidLastSave="{00000000-0000-0000-0000-000000000000}"/>
  <bookViews>
    <workbookView xWindow="0" yWindow="0" windowWidth="28800" windowHeight="11265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'2.公営企業会計予算（R6-7年度）'!$A$1:$O$70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'4.公営企業会計決算（R4-5年度）'!$A$1:$Q$70</definedName>
    <definedName name="_xlnm.Print_Area" localSheetId="5">'5.三セク決算（R4-5年度）'!$A$1:$R$46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</workbook>
</file>

<file path=xl/calcChain.xml><?xml version="1.0" encoding="utf-8"?>
<calcChain xmlns="http://schemas.openxmlformats.org/spreadsheetml/2006/main">
  <c r="I43" i="10" l="1"/>
  <c r="R31" i="10"/>
  <c r="R34" i="10" s="1"/>
  <c r="Q31" i="10"/>
  <c r="Q34" i="10" s="1"/>
  <c r="P31" i="10"/>
  <c r="P34" i="10" s="1"/>
  <c r="O31" i="10"/>
  <c r="O34" i="10" s="1"/>
  <c r="I31" i="10"/>
  <c r="I34" i="10" s="1"/>
  <c r="H31" i="10"/>
  <c r="H34" i="10" s="1"/>
  <c r="F31" i="10"/>
  <c r="F34" i="10" s="1"/>
  <c r="M29" i="10"/>
  <c r="M28" i="10"/>
  <c r="M31" i="10" s="1"/>
  <c r="M34" i="10" s="1"/>
  <c r="I26" i="10"/>
  <c r="I22" i="10"/>
  <c r="I27" i="10" s="1"/>
  <c r="I18" i="10"/>
  <c r="M11" i="10"/>
  <c r="F66" i="9"/>
  <c r="Q65" i="9"/>
  <c r="P65" i="9"/>
  <c r="M65" i="9"/>
  <c r="M66" i="9" s="1"/>
  <c r="K65" i="9"/>
  <c r="I65" i="9"/>
  <c r="H65" i="9"/>
  <c r="F65" i="9"/>
  <c r="N61" i="9"/>
  <c r="Q60" i="9"/>
  <c r="Q66" i="9" s="1"/>
  <c r="P60" i="9"/>
  <c r="P66" i="9" s="1"/>
  <c r="M60" i="9"/>
  <c r="K60" i="9"/>
  <c r="K66" i="9" s="1"/>
  <c r="I60" i="9"/>
  <c r="I66" i="9" s="1"/>
  <c r="H60" i="9"/>
  <c r="H66" i="9" s="1"/>
  <c r="F60" i="9"/>
  <c r="N57" i="9"/>
  <c r="N53" i="9"/>
  <c r="N60" i="9" s="1"/>
  <c r="O44" i="9"/>
  <c r="N44" i="9"/>
  <c r="M44" i="9"/>
  <c r="L44" i="9"/>
  <c r="K44" i="9"/>
  <c r="G44" i="9"/>
  <c r="F44" i="9"/>
  <c r="O39" i="9"/>
  <c r="O45" i="9" s="1"/>
  <c r="N39" i="9"/>
  <c r="N45" i="9" s="1"/>
  <c r="M39" i="9"/>
  <c r="M45" i="9" s="1"/>
  <c r="L39" i="9"/>
  <c r="L45" i="9" s="1"/>
  <c r="K39" i="9"/>
  <c r="K45" i="9" s="1"/>
  <c r="I39" i="9"/>
  <c r="I45" i="9" s="1"/>
  <c r="H39" i="9"/>
  <c r="H45" i="9" s="1"/>
  <c r="G39" i="9"/>
  <c r="G45" i="9" s="1"/>
  <c r="F39" i="9"/>
  <c r="F45" i="9" s="1"/>
  <c r="M27" i="9"/>
  <c r="I27" i="9"/>
  <c r="O24" i="9"/>
  <c r="O27" i="9" s="1"/>
  <c r="M24" i="9"/>
  <c r="L24" i="9"/>
  <c r="L27" i="9" s="1"/>
  <c r="K24" i="9"/>
  <c r="K27" i="9" s="1"/>
  <c r="J24" i="9"/>
  <c r="J27" i="9" s="1"/>
  <c r="I24" i="9"/>
  <c r="H24" i="9"/>
  <c r="H27" i="9" s="1"/>
  <c r="G24" i="9"/>
  <c r="G27" i="9" s="1"/>
  <c r="F24" i="9"/>
  <c r="F27" i="9" s="1"/>
  <c r="N21" i="9"/>
  <c r="N24" i="9" s="1"/>
  <c r="N27" i="9" s="1"/>
  <c r="O16" i="9"/>
  <c r="N16" i="9"/>
  <c r="M16" i="9"/>
  <c r="L16" i="9"/>
  <c r="K16" i="9"/>
  <c r="J16" i="9"/>
  <c r="I16" i="9"/>
  <c r="H16" i="9"/>
  <c r="G16" i="9"/>
  <c r="F16" i="9"/>
  <c r="O15" i="9"/>
  <c r="N15" i="9"/>
  <c r="M15" i="9"/>
  <c r="L15" i="9"/>
  <c r="K15" i="9"/>
  <c r="J15" i="9"/>
  <c r="I15" i="9"/>
  <c r="H15" i="9"/>
  <c r="G15" i="9"/>
  <c r="F15" i="9"/>
  <c r="O14" i="9"/>
  <c r="N14" i="9"/>
  <c r="M14" i="9"/>
  <c r="L14" i="9"/>
  <c r="K14" i="9"/>
  <c r="J14" i="9"/>
  <c r="I14" i="9"/>
  <c r="H14" i="9"/>
  <c r="G14" i="9"/>
  <c r="F14" i="9"/>
  <c r="I24" i="8"/>
  <c r="H24" i="8"/>
  <c r="G24" i="8"/>
  <c r="I22" i="8"/>
  <c r="H22" i="8"/>
  <c r="G22" i="8"/>
  <c r="F22" i="8"/>
  <c r="E22" i="8"/>
  <c r="G21" i="8"/>
  <c r="F21" i="8"/>
  <c r="I20" i="8"/>
  <c r="H20" i="8"/>
  <c r="G20" i="8"/>
  <c r="F20" i="8"/>
  <c r="E20" i="8"/>
  <c r="I19" i="8"/>
  <c r="I21" i="8" s="1"/>
  <c r="H19" i="8"/>
  <c r="H23" i="8" s="1"/>
  <c r="G19" i="8"/>
  <c r="G23" i="8" s="1"/>
  <c r="F19" i="8"/>
  <c r="F23" i="8" s="1"/>
  <c r="E19" i="8"/>
  <c r="E21" i="8" s="1"/>
  <c r="I12" i="8"/>
  <c r="I10" i="8"/>
  <c r="H40" i="7"/>
  <c r="F40" i="7"/>
  <c r="I40" i="7" s="1"/>
  <c r="I39" i="7"/>
  <c r="I38" i="7"/>
  <c r="I37" i="7"/>
  <c r="I36" i="7"/>
  <c r="I35" i="7"/>
  <c r="F35" i="7"/>
  <c r="I34" i="7"/>
  <c r="F34" i="7"/>
  <c r="G34" i="7" s="1"/>
  <c r="I33" i="7"/>
  <c r="I32" i="7"/>
  <c r="I31" i="7"/>
  <c r="G31" i="7"/>
  <c r="I30" i="7"/>
  <c r="I29" i="7"/>
  <c r="G29" i="7"/>
  <c r="I28" i="7"/>
  <c r="G27" i="7"/>
  <c r="F27" i="7"/>
  <c r="I27" i="7" s="1"/>
  <c r="I26" i="7"/>
  <c r="I25" i="7"/>
  <c r="I24" i="7"/>
  <c r="I23" i="7"/>
  <c r="F23" i="7"/>
  <c r="H22" i="7"/>
  <c r="F22" i="7"/>
  <c r="G22" i="7" s="1"/>
  <c r="I21" i="7"/>
  <c r="G21" i="7"/>
  <c r="I20" i="7"/>
  <c r="G20" i="7"/>
  <c r="I19" i="7"/>
  <c r="G19" i="7"/>
  <c r="I18" i="7"/>
  <c r="G18" i="7"/>
  <c r="I17" i="7"/>
  <c r="G17" i="7"/>
  <c r="I16" i="7"/>
  <c r="G16" i="7"/>
  <c r="I15" i="7"/>
  <c r="G15" i="7"/>
  <c r="I14" i="7"/>
  <c r="G14" i="7"/>
  <c r="I13" i="7"/>
  <c r="G13" i="7"/>
  <c r="I12" i="7"/>
  <c r="G12" i="7"/>
  <c r="I11" i="7"/>
  <c r="G11" i="7"/>
  <c r="I10" i="7"/>
  <c r="G10" i="7"/>
  <c r="I9" i="7"/>
  <c r="G9" i="7"/>
  <c r="K66" i="6"/>
  <c r="O65" i="6"/>
  <c r="N65" i="6"/>
  <c r="M65" i="6"/>
  <c r="K65" i="6"/>
  <c r="I65" i="6"/>
  <c r="H65" i="6"/>
  <c r="F65" i="6"/>
  <c r="O60" i="6"/>
  <c r="O66" i="6" s="1"/>
  <c r="N60" i="6"/>
  <c r="N66" i="6" s="1"/>
  <c r="M60" i="6"/>
  <c r="M66" i="6" s="1"/>
  <c r="K60" i="6"/>
  <c r="I60" i="6"/>
  <c r="I66" i="6" s="1"/>
  <c r="H60" i="6"/>
  <c r="H66" i="6" s="1"/>
  <c r="F60" i="6"/>
  <c r="F66" i="6" s="1"/>
  <c r="O44" i="6"/>
  <c r="N44" i="6"/>
  <c r="M44" i="6"/>
  <c r="L44" i="6"/>
  <c r="K44" i="6"/>
  <c r="G44" i="6"/>
  <c r="F44" i="6"/>
  <c r="O39" i="6"/>
  <c r="O45" i="6" s="1"/>
  <c r="N39" i="6"/>
  <c r="N45" i="6" s="1"/>
  <c r="M39" i="6"/>
  <c r="M45" i="6" s="1"/>
  <c r="L39" i="6"/>
  <c r="L45" i="6" s="1"/>
  <c r="K39" i="6"/>
  <c r="K45" i="6" s="1"/>
  <c r="I39" i="6"/>
  <c r="I45" i="6" s="1"/>
  <c r="H39" i="6"/>
  <c r="H45" i="6" s="1"/>
  <c r="G39" i="6"/>
  <c r="G45" i="6" s="1"/>
  <c r="F39" i="6"/>
  <c r="F45" i="6" s="1"/>
  <c r="N27" i="6"/>
  <c r="J27" i="6"/>
  <c r="F27" i="6"/>
  <c r="O24" i="6"/>
  <c r="O27" i="6" s="1"/>
  <c r="N24" i="6"/>
  <c r="M24" i="6"/>
  <c r="M27" i="6" s="1"/>
  <c r="L24" i="6"/>
  <c r="L27" i="6" s="1"/>
  <c r="K24" i="6"/>
  <c r="K27" i="6" s="1"/>
  <c r="J24" i="6"/>
  <c r="I24" i="6"/>
  <c r="I27" i="6" s="1"/>
  <c r="H24" i="6"/>
  <c r="H27" i="6" s="1"/>
  <c r="G24" i="6"/>
  <c r="G27" i="6" s="1"/>
  <c r="F24" i="6"/>
  <c r="O16" i="6"/>
  <c r="N16" i="6"/>
  <c r="M16" i="6"/>
  <c r="L16" i="6"/>
  <c r="K16" i="6"/>
  <c r="J16" i="6"/>
  <c r="I16" i="6"/>
  <c r="H16" i="6"/>
  <c r="G16" i="6"/>
  <c r="F16" i="6"/>
  <c r="O15" i="6"/>
  <c r="N15" i="6"/>
  <c r="M15" i="6"/>
  <c r="L15" i="6"/>
  <c r="K15" i="6"/>
  <c r="J15" i="6"/>
  <c r="I15" i="6"/>
  <c r="H15" i="6"/>
  <c r="G15" i="6"/>
  <c r="F15" i="6"/>
  <c r="O14" i="6"/>
  <c r="N14" i="6"/>
  <c r="M14" i="6"/>
  <c r="L14" i="6"/>
  <c r="K14" i="6"/>
  <c r="J14" i="6"/>
  <c r="I14" i="6"/>
  <c r="H14" i="6"/>
  <c r="G14" i="6"/>
  <c r="F14" i="6"/>
  <c r="H40" i="2"/>
  <c r="I39" i="2"/>
  <c r="I38" i="2"/>
  <c r="I37" i="2"/>
  <c r="I36" i="2"/>
  <c r="I35" i="2"/>
  <c r="I34" i="2"/>
  <c r="I33" i="2"/>
  <c r="I32" i="2"/>
  <c r="I31" i="2"/>
  <c r="I30" i="2"/>
  <c r="I29" i="2"/>
  <c r="I28" i="2"/>
  <c r="F27" i="2"/>
  <c r="I27" i="2" s="1"/>
  <c r="I26" i="2"/>
  <c r="I25" i="2"/>
  <c r="I24" i="2"/>
  <c r="F23" i="2"/>
  <c r="I23" i="2" s="1"/>
  <c r="H22" i="2"/>
  <c r="F22" i="2"/>
  <c r="I22" i="2" s="1"/>
  <c r="I21" i="2"/>
  <c r="I20" i="2"/>
  <c r="G20" i="2"/>
  <c r="I19" i="2"/>
  <c r="I18" i="2"/>
  <c r="G18" i="2"/>
  <c r="I17" i="2"/>
  <c r="I16" i="2"/>
  <c r="G16" i="2"/>
  <c r="I15" i="2"/>
  <c r="I14" i="2"/>
  <c r="G14" i="2"/>
  <c r="I13" i="2"/>
  <c r="I12" i="2"/>
  <c r="G12" i="2"/>
  <c r="I11" i="2"/>
  <c r="I10" i="2"/>
  <c r="G10" i="2"/>
  <c r="I9" i="2"/>
  <c r="F41" i="10" l="1"/>
  <c r="F44" i="10" s="1"/>
  <c r="F37" i="10"/>
  <c r="F42" i="10" s="1"/>
  <c r="P41" i="10"/>
  <c r="P44" i="10" s="1"/>
  <c r="P37" i="10"/>
  <c r="P42" i="10" s="1"/>
  <c r="H41" i="10"/>
  <c r="H44" i="10" s="1"/>
  <c r="H37" i="10"/>
  <c r="H42" i="10" s="1"/>
  <c r="M41" i="10"/>
  <c r="M44" i="10" s="1"/>
  <c r="M37" i="10"/>
  <c r="M42" i="10" s="1"/>
  <c r="I41" i="10"/>
  <c r="I44" i="10" s="1"/>
  <c r="I37" i="10"/>
  <c r="I42" i="10" s="1"/>
  <c r="R41" i="10"/>
  <c r="R37" i="10"/>
  <c r="R42" i="10" s="1"/>
  <c r="Q41" i="10"/>
  <c r="Q44" i="10" s="1"/>
  <c r="Q37" i="10"/>
  <c r="Q42" i="10" s="1"/>
  <c r="O41" i="10"/>
  <c r="O44" i="10" s="1"/>
  <c r="O37" i="10"/>
  <c r="O42" i="10" s="1"/>
  <c r="N63" i="9"/>
  <c r="N65" i="9"/>
  <c r="N66" i="9" s="1"/>
  <c r="I23" i="8"/>
  <c r="H21" i="8"/>
  <c r="E23" i="8"/>
  <c r="I22" i="7"/>
  <c r="G24" i="7"/>
  <c r="G26" i="7"/>
  <c r="G40" i="7"/>
  <c r="G33" i="7"/>
  <c r="G38" i="7"/>
  <c r="G28" i="7"/>
  <c r="G30" i="7"/>
  <c r="G32" i="7"/>
  <c r="G35" i="7"/>
  <c r="G37" i="7"/>
  <c r="G39" i="7"/>
  <c r="G36" i="7"/>
  <c r="G23" i="7"/>
  <c r="G25" i="7"/>
  <c r="F40" i="2"/>
  <c r="G22" i="2"/>
  <c r="G27" i="2"/>
  <c r="G9" i="2"/>
  <c r="G11" i="2"/>
  <c r="G13" i="2"/>
  <c r="G15" i="2"/>
  <c r="G17" i="2"/>
  <c r="G19" i="2"/>
  <c r="G21" i="2"/>
  <c r="I40" i="2" l="1"/>
  <c r="G26" i="2"/>
  <c r="G24" i="2"/>
  <c r="G39" i="2"/>
  <c r="G37" i="2"/>
  <c r="G35" i="2"/>
  <c r="G33" i="2"/>
  <c r="G31" i="2"/>
  <c r="G29" i="2"/>
  <c r="G40" i="2"/>
  <c r="G25" i="2"/>
  <c r="G23" i="2"/>
  <c r="G38" i="2"/>
  <c r="G36" i="2"/>
  <c r="G34" i="2"/>
  <c r="G32" i="2"/>
  <c r="G30" i="2"/>
  <c r="G28" i="2"/>
</calcChain>
</file>

<file path=xl/sharedStrings.xml><?xml version="1.0" encoding="utf-8"?>
<sst xmlns="http://schemas.openxmlformats.org/spreadsheetml/2006/main" count="561" uniqueCount="267">
  <si>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</si>
  <si>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</si>
  <si>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</si>
  <si>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</si>
  <si>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</si>
  <si>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</si>
  <si>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</si>
  <si>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</si>
  <si>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</si>
  <si>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</si>
  <si>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</si>
  <si>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</si>
  <si>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</si>
  <si>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</si>
  <si>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</si>
  <si>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</si>
  <si>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</si>
  <si>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</si>
  <si>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</si>
  <si>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</si>
  <si>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</si>
  <si>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</si>
  <si>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</si>
  <si>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</si>
  <si>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</si>
  <si>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</si>
  <si>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</si>
  <si>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</si>
  <si>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</si>
  <si>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</si>
  <si>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</si>
  <si>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</si>
  <si>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</si>
  <si>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</si>
  <si>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</si>
  <si>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</si>
  <si>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</si>
  <si>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</si>
  <si>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</si>
  <si>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</si>
  <si>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</si>
  <si>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</si>
  <si>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</si>
  <si>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</si>
  <si>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</si>
  <si>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</si>
  <si>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</si>
  <si>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</si>
  <si>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</si>
  <si>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</si>
  <si>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</si>
  <si>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</si>
  <si>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</si>
  <si>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</si>
  <si>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</si>
  <si>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</si>
  <si>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</si>
  <si>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</si>
  <si>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</si>
  <si>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</si>
  <si>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</si>
  <si>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</si>
  <si>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</si>
  <si>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</si>
  <si>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</si>
  <si>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</si>
  <si>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</si>
  <si>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</si>
  <si>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</si>
  <si>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</si>
  <si>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</si>
  <si>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</si>
  <si>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</si>
  <si>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</si>
  <si>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</si>
  <si>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</si>
  <si>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</si>
  <si>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</si>
  <si>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</si>
  <si>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</si>
  <si>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</si>
  <si>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</si>
  <si>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</si>
  <si>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</si>
  <si>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</si>
  <si>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</si>
  <si>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</si>
  <si>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</si>
  <si>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</si>
  <si>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</si>
  <si>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</si>
  <si>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</si>
  <si>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</si>
  <si>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</si>
  <si>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</si>
  <si>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</si>
  <si>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</si>
  <si>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</si>
  <si>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</si>
  <si>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</si>
  <si>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</si>
  <si>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</si>
  <si>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</si>
  <si>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</si>
  <si>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</si>
  <si>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</si>
  <si>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</si>
  <si>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</si>
  <si>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</si>
  <si>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</si>
  <si>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</si>
  <si>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</si>
  <si>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</si>
  <si>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</si>
  <si>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</si>
  <si>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</si>
  <si>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</si>
  <si>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</si>
  <si>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</si>
  <si>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</si>
  <si>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</si>
  <si>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</si>
  <si>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</si>
  <si>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</si>
  <si>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</si>
  <si>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</si>
  <si>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</si>
  <si>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</si>
  <si>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</si>
  <si>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</si>
  <si>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</si>
  <si>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</si>
  <si>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</si>
  <si>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</si>
  <si>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</si>
  <si>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</si>
  <si>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</si>
  <si>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</si>
  <si>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</si>
  <si>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</si>
  <si>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</si>
  <si>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</si>
  <si>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</si>
  <si>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</si>
  <si>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</si>
  <si>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４.公営企業会計の状況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</si>
  <si>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</si>
  <si>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</si>
  <si>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</si>
  <si>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</si>
  <si>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</si>
  <si>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</si>
  <si>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</si>
  <si>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</si>
  <si>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</si>
  <si>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</si>
  <si>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</si>
  <si>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</si>
  <si>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</si>
  <si>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</si>
  <si>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</si>
  <si>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</si>
  <si>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</si>
  <si>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</si>
  <si>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</si>
  <si>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</si>
  <si>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</si>
  <si>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</si>
  <si>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</si>
  <si>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</si>
  <si>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</si>
  <si>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</si>
  <si>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</si>
  <si>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</si>
  <si>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</si>
  <si>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</si>
  <si>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</si>
  <si>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</si>
  <si>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</si>
  <si>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</si>
  <si>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</si>
  <si>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</si>
  <si>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</si>
  <si>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</si>
  <si>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</si>
  <si>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</si>
  <si>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</si>
  <si>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</si>
  <si>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</si>
  <si>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</si>
  <si>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</si>
  <si>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</si>
  <si>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</si>
  <si>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</si>
  <si>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</si>
  <si>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</si>
  <si>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</si>
  <si>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</si>
  <si>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</si>
  <si>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</si>
  <si>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</si>
  <si>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</si>
  <si>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</si>
  <si>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</si>
  <si>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</si>
  <si>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</si>
  <si>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</si>
  <si>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</si>
  <si>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</si>
  <si>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</si>
  <si>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</si>
  <si>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</si>
  <si>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</si>
  <si>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</si>
  <si>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</si>
  <si>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</si>
  <si>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</si>
  <si>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</si>
  <si>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</si>
  <si>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５年度</t>
    <rPh sb="1" eb="3">
      <t>ネンド</t>
    </rPh>
    <phoneticPr fontId="7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</si>
  <si>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</si>
  <si>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</si>
  <si>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上水道事業会計</t>
    <rPh sb="0" eb="3">
      <t>ジョウスイドウ</t>
    </rPh>
    <rPh sb="3" eb="5">
      <t>ジギョウ</t>
    </rPh>
    <rPh sb="5" eb="7">
      <t>カイケイ</t>
    </rPh>
    <phoneticPr fontId="18"/>
  </si>
  <si>
    <t>上水道事業会計</t>
  </si>
  <si>
    <t>工業用水道事業会計</t>
    <rPh sb="0" eb="2">
      <t>コウギョウ</t>
    </rPh>
    <rPh sb="2" eb="4">
      <t>ヨウスイ</t>
    </rPh>
    <rPh sb="4" eb="5">
      <t>ドウ</t>
    </rPh>
    <rPh sb="5" eb="7">
      <t>ジギョウ</t>
    </rPh>
    <rPh sb="7" eb="9">
      <t>カイケイ</t>
    </rPh>
    <phoneticPr fontId="18"/>
  </si>
  <si>
    <t>工業用水道事業会計</t>
  </si>
  <si>
    <t>交通事業会計</t>
    <rPh sb="0" eb="2">
      <t>コウツウ</t>
    </rPh>
    <rPh sb="2" eb="4">
      <t>ジギョウ</t>
    </rPh>
    <rPh sb="4" eb="6">
      <t>カイケイ</t>
    </rPh>
    <phoneticPr fontId="18"/>
  </si>
  <si>
    <t>交通事業会計</t>
  </si>
  <si>
    <t>病院事業会計</t>
    <rPh sb="0" eb="2">
      <t>ビョウイン</t>
    </rPh>
    <rPh sb="2" eb="4">
      <t>ジギョウ</t>
    </rPh>
    <rPh sb="4" eb="6">
      <t>カイケイ</t>
    </rPh>
    <phoneticPr fontId="18"/>
  </si>
  <si>
    <t>病院事業会計</t>
  </si>
  <si>
    <t>下水道事業会計</t>
    <rPh sb="0" eb="3">
      <t>ゲスイドウ</t>
    </rPh>
    <rPh sb="3" eb="5">
      <t>ジギョウ</t>
    </rPh>
    <rPh sb="5" eb="7">
      <t>カイケイ</t>
    </rPh>
    <phoneticPr fontId="18"/>
  </si>
  <si>
    <t>下水道事業会計</t>
  </si>
  <si>
    <t>食肉センター特別会計</t>
    <rPh sb="0" eb="2">
      <t>ショクニク</t>
    </rPh>
    <rPh sb="6" eb="8">
      <t>トクベツ</t>
    </rPh>
    <rPh sb="8" eb="10">
      <t>カイケイ</t>
    </rPh>
    <phoneticPr fontId="18"/>
  </si>
  <si>
    <t>食肉センター特別会計</t>
  </si>
  <si>
    <t>渡船特別会計</t>
    <rPh sb="0" eb="2">
      <t>トセン</t>
    </rPh>
    <rPh sb="2" eb="4">
      <t>トクベツ</t>
    </rPh>
    <rPh sb="4" eb="6">
      <t>カイケイ</t>
    </rPh>
    <phoneticPr fontId="18"/>
  </si>
  <si>
    <t>渡船特別会計</t>
  </si>
  <si>
    <t>港湾整備特別会計</t>
    <rPh sb="0" eb="2">
      <t>コウワン</t>
    </rPh>
    <rPh sb="2" eb="4">
      <t>セイビ</t>
    </rPh>
    <rPh sb="4" eb="6">
      <t>トクベツ</t>
    </rPh>
    <rPh sb="6" eb="8">
      <t>カイケイ</t>
    </rPh>
    <phoneticPr fontId="18"/>
  </si>
  <si>
    <t>港湾整備特別会計</t>
  </si>
  <si>
    <t>卸売市場特別会計</t>
    <rPh sb="0" eb="2">
      <t>オロシウリ</t>
    </rPh>
    <rPh sb="2" eb="4">
      <t>シジョウ</t>
    </rPh>
    <rPh sb="4" eb="6">
      <t>トクベツ</t>
    </rPh>
    <rPh sb="6" eb="8">
      <t>カイケイ</t>
    </rPh>
    <phoneticPr fontId="18"/>
  </si>
  <si>
    <t>卸売市場特別会計</t>
  </si>
  <si>
    <t>産業用地整備特別会計</t>
    <rPh sb="0" eb="2">
      <t>サンギョウ</t>
    </rPh>
    <rPh sb="2" eb="4">
      <t>ヨウチ</t>
    </rPh>
    <rPh sb="4" eb="6">
      <t>セイビ</t>
    </rPh>
    <rPh sb="6" eb="8">
      <t>トクベツ</t>
    </rPh>
    <rPh sb="8" eb="10">
      <t>カイケイ</t>
    </rPh>
    <phoneticPr fontId="18"/>
  </si>
  <si>
    <t>産業用地整備特別会計</t>
  </si>
  <si>
    <t>駐車場特別会計</t>
    <rPh sb="0" eb="3">
      <t>チュウシャジョウ</t>
    </rPh>
    <rPh sb="3" eb="5">
      <t>トクベツ</t>
    </rPh>
    <rPh sb="5" eb="7">
      <t>カイケイ</t>
    </rPh>
    <phoneticPr fontId="18"/>
  </si>
  <si>
    <t>駐車場特別会計</t>
  </si>
  <si>
    <t>漁業集落排水特別会計</t>
    <rPh sb="0" eb="2">
      <t>ギョギョウ</t>
    </rPh>
    <rPh sb="2" eb="4">
      <t>シュウラク</t>
    </rPh>
    <rPh sb="4" eb="6">
      <t>ハイスイ</t>
    </rPh>
    <rPh sb="6" eb="8">
      <t>トクベツ</t>
    </rPh>
    <rPh sb="8" eb="10">
      <t>カイケイ</t>
    </rPh>
    <phoneticPr fontId="18"/>
  </si>
  <si>
    <t>漁業集落排水特別会計</t>
  </si>
  <si>
    <t>空港関連用地整備特別会計</t>
    <rPh sb="0" eb="2">
      <t>クウコウ</t>
    </rPh>
    <rPh sb="2" eb="4">
      <t>カンレン</t>
    </rPh>
    <rPh sb="4" eb="6">
      <t>ヨウチ</t>
    </rPh>
    <rPh sb="6" eb="8">
      <t>セイビ</t>
    </rPh>
    <rPh sb="8" eb="10">
      <t>トクベツ</t>
    </rPh>
    <rPh sb="10" eb="12">
      <t>カイケイ</t>
    </rPh>
    <phoneticPr fontId="18"/>
  </si>
  <si>
    <t>空港関連用地整備特別会計</t>
  </si>
  <si>
    <t>市民太陽光発電所特別会計</t>
    <rPh sb="0" eb="2">
      <t>シミン</t>
    </rPh>
    <rPh sb="2" eb="5">
      <t>タイヨウコウ</t>
    </rPh>
    <rPh sb="5" eb="7">
      <t>ハツデン</t>
    </rPh>
    <rPh sb="7" eb="8">
      <t>ショ</t>
    </rPh>
    <rPh sb="8" eb="10">
      <t>トクベツ</t>
    </rPh>
    <rPh sb="10" eb="12">
      <t>カイケイ</t>
    </rPh>
    <phoneticPr fontId="18"/>
  </si>
  <si>
    <t>市民太陽光発電所特別会計</t>
  </si>
  <si>
    <t>土地区画整理</t>
    <rPh sb="0" eb="2">
      <t>トチ</t>
    </rPh>
    <rPh sb="2" eb="4">
      <t>クカク</t>
    </rPh>
    <rPh sb="4" eb="6">
      <t>セイリ</t>
    </rPh>
    <phoneticPr fontId="18"/>
  </si>
  <si>
    <t>令和５年度</t>
    <rPh sb="3" eb="5">
      <t>ネンド</t>
    </rPh>
    <phoneticPr fontId="7"/>
  </si>
  <si>
    <t>令和４年度</t>
    <phoneticPr fontId="7"/>
  </si>
  <si>
    <t>決算額</t>
    <phoneticPr fontId="7"/>
  </si>
  <si>
    <t>北九州市</t>
    <rPh sb="0" eb="4">
      <t>キタキュウシュウシ</t>
    </rPh>
    <phoneticPr fontId="7"/>
  </si>
  <si>
    <t>北九州市</t>
    <rPh sb="0" eb="4">
      <t>キタキュウシュウシ</t>
    </rPh>
    <phoneticPr fontId="15"/>
  </si>
  <si>
    <t>(令和５年度決算ﾍﾞｰｽ）</t>
    <rPh sb="4" eb="6">
      <t>ネンド</t>
    </rPh>
    <phoneticPr fontId="7"/>
  </si>
  <si>
    <t>学術研究都市土地区画整理</t>
  </si>
  <si>
    <t>土地区画整理</t>
    <rPh sb="0" eb="2">
      <t>トチ</t>
    </rPh>
    <rPh sb="2" eb="4">
      <t>クカク</t>
    </rPh>
    <rPh sb="4" eb="6">
      <t>セイリ</t>
    </rPh>
    <phoneticPr fontId="19"/>
  </si>
  <si>
    <t>(令和５年度決算額）</t>
    <rPh sb="4" eb="6">
      <t>ネンド</t>
    </rPh>
    <phoneticPr fontId="7"/>
  </si>
  <si>
    <t>北九州埠頭株式会社</t>
  </si>
  <si>
    <t>皿倉登山鉄道株式会社</t>
  </si>
  <si>
    <t>北九州市住宅供給公社</t>
  </si>
  <si>
    <t>北九州高速鉄道株式会社</t>
    <phoneticPr fontId="7"/>
  </si>
  <si>
    <t>福岡北九州高速道路公社</t>
  </si>
  <si>
    <t>北九州市道路公社</t>
  </si>
  <si>
    <t>株式会社北九州ｳｫｰﾀｰｻｰﾋﾞｽ</t>
    <rPh sb="0" eb="2">
      <t>カブシキ</t>
    </rPh>
    <rPh sb="2" eb="4">
      <t>カイシャ</t>
    </rPh>
    <rPh sb="4" eb="7">
      <t>キタキュウシュウ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</si>
</sst>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4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name val="游ゴシック"/>
      <family val="1"/>
      <charset val="128"/>
    </font>
    <font>
      <b/>
      <sz val="12"/>
      <name val="游ゴシック"/>
      <family val="1"/>
      <charset val="128"/>
    </font>
    <font>
      <sz val="11"/>
      <color rgb="FFFF0000"/>
      <name val="明朝"/>
      <family val="1"/>
      <charset val="128"/>
    </font>
    <font>
      <b/>
      <sz val="1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55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8" xfId="0" applyNumberForma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41" fontId="16" fillId="0" borderId="8" xfId="0" applyNumberFormat="1" applyFont="1" applyBorder="1" applyAlignment="1">
      <alignment horizontal="right" vertical="center"/>
    </xf>
    <xf numFmtId="177" fontId="2" fillId="0" borderId="8" xfId="1" quotePrefix="1" applyNumberFormat="1" applyFont="1" applyFill="1" applyBorder="1" applyAlignment="1">
      <alignment horizontal="right" vertical="center"/>
    </xf>
    <xf numFmtId="177" fontId="2" fillId="0" borderId="8" xfId="1" applyNumberFormat="1" applyFill="1" applyBorder="1" applyAlignment="1">
      <alignment vertical="center"/>
    </xf>
    <xf numFmtId="177" fontId="0" fillId="0" borderId="8" xfId="0" applyNumberForma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distributed" vertical="center"/>
    </xf>
    <xf numFmtId="41" fontId="1" fillId="0" borderId="0" xfId="0" applyNumberFormat="1" applyFont="1" applyFill="1" applyAlignment="1">
      <alignment horizontal="distributed" vertical="center"/>
    </xf>
    <xf numFmtId="41" fontId="0" fillId="0" borderId="0" xfId="0" applyNumberFormat="1" applyFill="1" applyAlignment="1">
      <alignment vertical="center"/>
    </xf>
    <xf numFmtId="41" fontId="6" fillId="0" borderId="0" xfId="0" applyNumberFormat="1" applyFont="1" applyFill="1" applyAlignment="1">
      <alignment horizontal="left" vertical="center"/>
    </xf>
    <xf numFmtId="41" fontId="0" fillId="0" borderId="4" xfId="0" applyNumberFormat="1" applyFill="1" applyBorder="1" applyAlignment="1">
      <alignment horizontal="left" vertical="center"/>
    </xf>
    <xf numFmtId="41" fontId="0" fillId="0" borderId="0" xfId="0" quotePrefix="1" applyNumberFormat="1" applyFill="1" applyAlignment="1">
      <alignment horizontal="right" vertical="center"/>
    </xf>
    <xf numFmtId="0" fontId="10" fillId="0" borderId="8" xfId="2" applyFont="1" applyFill="1" applyBorder="1" applyAlignment="1">
      <alignment horizontal="distributed" vertical="center" justifyLastLine="1"/>
    </xf>
    <xf numFmtId="0" fontId="10" fillId="0" borderId="8" xfId="0" applyFont="1" applyFill="1" applyBorder="1" applyAlignment="1">
      <alignment horizontal="distributed" vertical="center" justifyLastLine="1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9" fontId="9" fillId="0" borderId="8" xfId="1" applyNumberFormat="1" applyFont="1" applyFill="1" applyBorder="1" applyAlignment="1">
      <alignment vertical="center" textRotation="255"/>
    </xf>
    <xf numFmtId="41" fontId="0" fillId="0" borderId="10" xfId="0" applyNumberFormat="1" applyFill="1" applyBorder="1" applyAlignment="1">
      <alignment horizontal="left" vertical="center"/>
    </xf>
    <xf numFmtId="41" fontId="0" fillId="0" borderId="8" xfId="0" applyNumberFormat="1" applyFill="1" applyBorder="1" applyAlignment="1">
      <alignment horizontal="left" vertical="center"/>
    </xf>
    <xf numFmtId="41" fontId="0" fillId="0" borderId="8" xfId="0" applyNumberForma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41" fontId="0" fillId="0" borderId="11" xfId="0" applyNumberFormat="1" applyFill="1" applyBorder="1" applyAlignment="1">
      <alignment vertical="center"/>
    </xf>
    <xf numFmtId="41" fontId="0" fillId="0" borderId="9" xfId="0" applyNumberFormat="1" applyFill="1" applyBorder="1" applyAlignment="1">
      <alignment vertical="center"/>
    </xf>
    <xf numFmtId="177" fontId="0" fillId="0" borderId="8" xfId="0" quotePrefix="1" applyNumberFormat="1" applyFill="1" applyBorder="1" applyAlignment="1">
      <alignment horizontal="right" vertical="center"/>
    </xf>
    <xf numFmtId="41" fontId="0" fillId="0" borderId="8" xfId="0" applyNumberFormat="1" applyFill="1" applyBorder="1" applyAlignment="1">
      <alignment horizontal="right" vertical="center"/>
    </xf>
    <xf numFmtId="41" fontId="0" fillId="0" borderId="9" xfId="0" applyNumberFormat="1" applyFill="1" applyBorder="1" applyAlignment="1">
      <alignment horizontal="left" vertical="center"/>
    </xf>
    <xf numFmtId="0" fontId="0" fillId="0" borderId="8" xfId="0" applyFill="1" applyBorder="1" applyAlignment="1">
      <alignment horizontal="right" vertical="center"/>
    </xf>
    <xf numFmtId="41" fontId="2" fillId="0" borderId="0" xfId="0" applyNumberFormat="1" applyFont="1" applyFill="1" applyAlignment="1">
      <alignment vertical="center"/>
    </xf>
    <xf numFmtId="176" fontId="0" fillId="0" borderId="0" xfId="0" quotePrefix="1" applyNumberFormat="1" applyFill="1" applyAlignment="1">
      <alignment horizontal="right" vertical="center"/>
    </xf>
    <xf numFmtId="176" fontId="0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8" xfId="1" applyNumberFormat="1" applyFont="1" applyFill="1" applyBorder="1" applyAlignment="1">
      <alignment vertical="center"/>
    </xf>
    <xf numFmtId="177" fontId="2" fillId="0" borderId="0" xfId="1" applyNumberFormat="1" applyFill="1" applyBorder="1" applyAlignment="1">
      <alignment vertical="center"/>
    </xf>
    <xf numFmtId="177" fontId="2" fillId="0" borderId="0" xfId="1" quotePrefix="1" applyNumberFormat="1" applyFont="1" applyFill="1" applyBorder="1" applyAlignment="1">
      <alignment horizontal="right" vertical="center"/>
    </xf>
    <xf numFmtId="0" fontId="12" fillId="0" borderId="8" xfId="3" applyFill="1" applyBorder="1" applyAlignment="1">
      <alignment vertical="center" textRotation="255"/>
    </xf>
    <xf numFmtId="41" fontId="0" fillId="0" borderId="8" xfId="0" applyNumberFormat="1" applyFill="1" applyBorder="1" applyAlignment="1">
      <alignment vertical="center"/>
    </xf>
    <xf numFmtId="0" fontId="12" fillId="0" borderId="8" xfId="3" applyFill="1" applyBorder="1" applyAlignment="1">
      <alignment vertical="center"/>
    </xf>
    <xf numFmtId="177" fontId="20" fillId="0" borderId="8" xfId="1" applyNumberFormat="1" applyFont="1" applyFill="1" applyBorder="1" applyAlignment="1">
      <alignment vertical="center"/>
    </xf>
    <xf numFmtId="176" fontId="0" fillId="0" borderId="14" xfId="0" applyNumberFormat="1" applyFont="1" applyFill="1" applyBorder="1" applyAlignment="1">
      <alignment horizontal="center" vertical="center"/>
    </xf>
    <xf numFmtId="176" fontId="0" fillId="0" borderId="15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distributed" vertical="center" justifyLastLine="1"/>
    </xf>
    <xf numFmtId="177" fontId="22" fillId="0" borderId="8" xfId="0" applyNumberFormat="1" applyFont="1" applyBorder="1" applyAlignment="1">
      <alignment vertical="center"/>
    </xf>
    <xf numFmtId="178" fontId="20" fillId="0" borderId="8" xfId="1" applyNumberFormat="1" applyFont="1" applyBorder="1" applyAlignment="1">
      <alignment vertical="center"/>
    </xf>
    <xf numFmtId="0" fontId="23" fillId="0" borderId="4" xfId="0" applyFont="1" applyBorder="1" applyAlignment="1">
      <alignment horizontal="distributed" vertical="center" justifyLastLine="1"/>
    </xf>
    <xf numFmtId="41" fontId="0" fillId="0" borderId="12" xfId="0" applyNumberFormat="1" applyFill="1" applyBorder="1" applyAlignment="1">
      <alignment horizontal="center" vertical="center"/>
    </xf>
    <xf numFmtId="41" fontId="0" fillId="0" borderId="13" xfId="0" applyNumberFormat="1" applyFill="1" applyBorder="1" applyAlignment="1">
      <alignment horizontal="center" vertical="center"/>
    </xf>
    <xf numFmtId="41" fontId="0" fillId="0" borderId="12" xfId="0" applyNumberFormat="1" applyFill="1" applyBorder="1" applyAlignment="1">
      <alignment horizontal="centerContinuous" vertical="center"/>
    </xf>
    <xf numFmtId="41" fontId="0" fillId="0" borderId="16" xfId="0" applyNumberFormat="1" applyFill="1" applyBorder="1" applyAlignment="1">
      <alignment horizontal="centerContinuous" vertical="center"/>
    </xf>
    <xf numFmtId="41" fontId="21" fillId="0" borderId="4" xfId="0" applyNumberFormat="1" applyFont="1" applyBorder="1" applyAlignment="1">
      <alignment horizontal="distributed" vertical="center" justifyLastLine="1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G4" sqref="G4"/>
    </sheetView>
  </sheetViews>
  <sheetFormatPr defaultColWidth="9" defaultRowHeight="13.5"/>
  <cols>
    <col min="1" max="2" width="3.625" style="1" customWidth="1"/>
    <col min="3" max="4" width="1.625" style="1" customWidth="1"/>
    <col min="5" max="5" width="32.625" style="1" customWidth="1"/>
    <col min="6" max="6" width="15.625" style="1" customWidth="1"/>
    <col min="7" max="7" width="10.625" style="1" customWidth="1"/>
    <col min="8" max="8" width="15.625" style="1" customWidth="1"/>
    <col min="9" max="9" width="10.625" style="1" customWidth="1"/>
    <col min="10" max="12" width="9" style="1"/>
    <col min="13" max="13" width="9.875" style="1" customWidth="1"/>
    <col min="14" max="16384" width="9" style="1"/>
  </cols>
  <sheetData>
    <row r="1" spans="1:9" ht="33.950000000000003" customHeight="1">
      <c r="A1" s="88" t="s">
        <v>0</v>
      </c>
      <c r="B1" s="88"/>
      <c r="C1" s="88"/>
      <c r="D1" s="88"/>
      <c r="E1" s="146" t="s">
        <v>254</v>
      </c>
      <c r="F1" s="2"/>
    </row>
    <row r="3" spans="1:9" ht="14.25">
      <c r="A3" s="10" t="s">
        <v>103</v>
      </c>
    </row>
    <row r="5" spans="1:9">
      <c r="A5" s="9" t="s">
        <v>215</v>
      </c>
    </row>
    <row r="6" spans="1:9" ht="14.25">
      <c r="A6" s="3"/>
      <c r="G6" s="90" t="s">
        <v>104</v>
      </c>
      <c r="H6" s="91"/>
      <c r="I6" s="91"/>
    </row>
    <row r="7" spans="1:9" ht="27" customHeight="1">
      <c r="A7" s="8"/>
      <c r="B7" s="4"/>
      <c r="C7" s="4"/>
      <c r="D7" s="4"/>
      <c r="E7" s="56"/>
      <c r="F7" s="48" t="s">
        <v>216</v>
      </c>
      <c r="G7" s="48"/>
      <c r="H7" s="48" t="s">
        <v>213</v>
      </c>
      <c r="I7" s="49" t="s">
        <v>20</v>
      </c>
    </row>
    <row r="8" spans="1:9" ht="17.100000000000001" customHeight="1">
      <c r="A8" s="5"/>
      <c r="B8" s="6"/>
      <c r="C8" s="6"/>
      <c r="D8" s="6"/>
      <c r="E8" s="57"/>
      <c r="F8" s="50" t="s">
        <v>101</v>
      </c>
      <c r="G8" s="50" t="s">
        <v>1</v>
      </c>
      <c r="H8" s="50" t="s">
        <v>211</v>
      </c>
      <c r="I8" s="51"/>
    </row>
    <row r="9" spans="1:9" ht="18" customHeight="1">
      <c r="A9" s="89" t="s">
        <v>79</v>
      </c>
      <c r="B9" s="89" t="s">
        <v>80</v>
      </c>
      <c r="C9" s="58" t="s">
        <v>2</v>
      </c>
      <c r="D9" s="52"/>
      <c r="E9" s="52"/>
      <c r="F9" s="53">
        <v>188458.01</v>
      </c>
      <c r="G9" s="54">
        <f t="shared" ref="G9:G22" si="0">F9/$F$22*100</f>
        <v>28.88688030522869</v>
      </c>
      <c r="H9" s="53">
        <v>179356</v>
      </c>
      <c r="I9" s="54">
        <f t="shared" ref="I9:I40" si="1">(F9/H9-1)*100</f>
        <v>5.074828832043532</v>
      </c>
    </row>
    <row r="10" spans="1:9" ht="18" customHeight="1">
      <c r="A10" s="89"/>
      <c r="B10" s="89"/>
      <c r="C10" s="60"/>
      <c r="D10" s="58" t="s">
        <v>21</v>
      </c>
      <c r="E10" s="52"/>
      <c r="F10" s="53">
        <v>81769</v>
      </c>
      <c r="G10" s="54">
        <f t="shared" si="0"/>
        <v>12.533568170852726</v>
      </c>
      <c r="H10" s="53">
        <v>74061</v>
      </c>
      <c r="I10" s="54">
        <f t="shared" si="1"/>
        <v>10.407636947921306</v>
      </c>
    </row>
    <row r="11" spans="1:9" ht="18" customHeight="1">
      <c r="A11" s="89"/>
      <c r="B11" s="89"/>
      <c r="C11" s="47"/>
      <c r="D11" s="47"/>
      <c r="E11" s="27" t="s">
        <v>22</v>
      </c>
      <c r="F11" s="53">
        <v>67493</v>
      </c>
      <c r="G11" s="54">
        <f t="shared" si="0"/>
        <v>10.345340123461984</v>
      </c>
      <c r="H11" s="53">
        <v>60472</v>
      </c>
      <c r="I11" s="54">
        <f t="shared" si="1"/>
        <v>11.610332054504568</v>
      </c>
    </row>
    <row r="12" spans="1:9" ht="18" customHeight="1">
      <c r="A12" s="89"/>
      <c r="B12" s="89"/>
      <c r="C12" s="47"/>
      <c r="D12" s="26"/>
      <c r="E12" s="27" t="s">
        <v>23</v>
      </c>
      <c r="F12" s="53">
        <v>8352</v>
      </c>
      <c r="G12" s="54">
        <f>F12/$F$22*100</f>
        <v>1.2801961790282621</v>
      </c>
      <c r="H12" s="53">
        <v>7814</v>
      </c>
      <c r="I12" s="54">
        <f t="shared" si="1"/>
        <v>6.8850780650115073</v>
      </c>
    </row>
    <row r="13" spans="1:9" ht="18" customHeight="1">
      <c r="A13" s="89"/>
      <c r="B13" s="89"/>
      <c r="C13" s="59"/>
      <c r="D13" s="52" t="s">
        <v>24</v>
      </c>
      <c r="E13" s="52"/>
      <c r="F13" s="53">
        <v>74963</v>
      </c>
      <c r="G13" s="54">
        <f t="shared" si="0"/>
        <v>11.49034317151528</v>
      </c>
      <c r="H13" s="53">
        <v>73742</v>
      </c>
      <c r="I13" s="54">
        <f t="shared" si="1"/>
        <v>1.6557728295950813</v>
      </c>
    </row>
    <row r="14" spans="1:9" ht="18" customHeight="1">
      <c r="A14" s="89"/>
      <c r="B14" s="89"/>
      <c r="C14" s="52" t="s">
        <v>3</v>
      </c>
      <c r="D14" s="52"/>
      <c r="E14" s="52"/>
      <c r="F14" s="53">
        <v>3239</v>
      </c>
      <c r="G14" s="54">
        <f t="shared" si="0"/>
        <v>0.49647454787745943</v>
      </c>
      <c r="H14" s="53">
        <v>3232</v>
      </c>
      <c r="I14" s="54">
        <f t="shared" si="1"/>
        <v>0.21658415841583345</v>
      </c>
    </row>
    <row r="15" spans="1:9" ht="18" customHeight="1">
      <c r="A15" s="89"/>
      <c r="B15" s="89"/>
      <c r="C15" s="52" t="s">
        <v>4</v>
      </c>
      <c r="D15" s="52"/>
      <c r="E15" s="52"/>
      <c r="F15" s="53">
        <v>82500</v>
      </c>
      <c r="G15" s="54">
        <f t="shared" si="0"/>
        <v>12.645615992556468</v>
      </c>
      <c r="H15" s="53">
        <v>78500</v>
      </c>
      <c r="I15" s="54">
        <f t="shared" si="1"/>
        <v>5.0955414012738842</v>
      </c>
    </row>
    <row r="16" spans="1:9" ht="18" customHeight="1">
      <c r="A16" s="89"/>
      <c r="B16" s="89"/>
      <c r="C16" s="52" t="s">
        <v>25</v>
      </c>
      <c r="D16" s="52"/>
      <c r="E16" s="52"/>
      <c r="F16" s="53">
        <v>14993</v>
      </c>
      <c r="G16" s="54">
        <f t="shared" si="0"/>
        <v>2.2981299463805955</v>
      </c>
      <c r="H16" s="53">
        <v>15124</v>
      </c>
      <c r="I16" s="54">
        <f>(F16/H16-1)*100</f>
        <v>-0.86617297011372107</v>
      </c>
    </row>
    <row r="17" spans="1:9" ht="18" customHeight="1">
      <c r="A17" s="89"/>
      <c r="B17" s="89"/>
      <c r="C17" s="52" t="s">
        <v>5</v>
      </c>
      <c r="D17" s="52"/>
      <c r="E17" s="52"/>
      <c r="F17" s="53">
        <v>135793</v>
      </c>
      <c r="G17" s="54">
        <f t="shared" si="0"/>
        <v>20.814377363360247</v>
      </c>
      <c r="H17" s="53">
        <v>136298</v>
      </c>
      <c r="I17" s="54">
        <f t="shared" si="1"/>
        <v>-0.37051167295191201</v>
      </c>
    </row>
    <row r="18" spans="1:9" ht="18" customHeight="1">
      <c r="A18" s="89"/>
      <c r="B18" s="89"/>
      <c r="C18" s="52" t="s">
        <v>26</v>
      </c>
      <c r="D18" s="52"/>
      <c r="E18" s="52"/>
      <c r="F18" s="53">
        <v>36435</v>
      </c>
      <c r="G18" s="54">
        <f t="shared" si="0"/>
        <v>5.5847638628944836</v>
      </c>
      <c r="H18" s="53">
        <v>33591</v>
      </c>
      <c r="I18" s="54">
        <f t="shared" si="1"/>
        <v>8.4665535411270874</v>
      </c>
    </row>
    <row r="19" spans="1:9" ht="18" customHeight="1">
      <c r="A19" s="89"/>
      <c r="B19" s="89"/>
      <c r="C19" s="52" t="s">
        <v>27</v>
      </c>
      <c r="D19" s="52"/>
      <c r="E19" s="52"/>
      <c r="F19" s="53">
        <v>7650</v>
      </c>
      <c r="G19" s="54">
        <f t="shared" si="0"/>
        <v>1.1725934829461453</v>
      </c>
      <c r="H19" s="53">
        <v>6522</v>
      </c>
      <c r="I19" s="54">
        <f t="shared" si="1"/>
        <v>17.295308187672486</v>
      </c>
    </row>
    <row r="20" spans="1:9" ht="18" customHeight="1">
      <c r="A20" s="89"/>
      <c r="B20" s="89"/>
      <c r="C20" s="52" t="s">
        <v>6</v>
      </c>
      <c r="D20" s="52"/>
      <c r="E20" s="52"/>
      <c r="F20" s="53">
        <v>44183</v>
      </c>
      <c r="G20" s="54">
        <f t="shared" si="0"/>
        <v>6.7723788048378477</v>
      </c>
      <c r="H20" s="53">
        <v>60390</v>
      </c>
      <c r="I20" s="54">
        <f t="shared" si="1"/>
        <v>-26.837224706077166</v>
      </c>
    </row>
    <row r="21" spans="1:9" ht="18" customHeight="1">
      <c r="A21" s="89"/>
      <c r="B21" s="89"/>
      <c r="C21" s="52" t="s">
        <v>7</v>
      </c>
      <c r="D21" s="52"/>
      <c r="E21" s="52"/>
      <c r="F21" s="53">
        <v>139149</v>
      </c>
      <c r="G21" s="54">
        <f t="shared" si="0"/>
        <v>21.328785693918061</v>
      </c>
      <c r="H21" s="53">
        <v>124008</v>
      </c>
      <c r="I21" s="54">
        <f t="shared" si="1"/>
        <v>12.209696148635562</v>
      </c>
    </row>
    <row r="22" spans="1:9" ht="18" customHeight="1">
      <c r="A22" s="89"/>
      <c r="B22" s="89"/>
      <c r="C22" s="52" t="s">
        <v>8</v>
      </c>
      <c r="D22" s="52"/>
      <c r="E22" s="52"/>
      <c r="F22" s="53">
        <f>SUM(F9,F14:F21)</f>
        <v>652400.01</v>
      </c>
      <c r="G22" s="54">
        <f t="shared" si="0"/>
        <v>100</v>
      </c>
      <c r="H22" s="53">
        <f>SUM(H9,H14:H21)</f>
        <v>637021</v>
      </c>
      <c r="I22" s="54">
        <f t="shared" si="1"/>
        <v>2.4142076948797664</v>
      </c>
    </row>
    <row r="23" spans="1:9" ht="18" customHeight="1">
      <c r="A23" s="89"/>
      <c r="B23" s="89" t="s">
        <v>81</v>
      </c>
      <c r="C23" s="61" t="s">
        <v>9</v>
      </c>
      <c r="D23" s="27"/>
      <c r="E23" s="27"/>
      <c r="F23" s="53">
        <f>SUM(F24:F26)</f>
        <v>357698</v>
      </c>
      <c r="G23" s="54">
        <f t="shared" ref="G23:G37" si="2">F23/$F$40*100</f>
        <v>54.82801961986511</v>
      </c>
      <c r="H23" s="53">
        <v>348820</v>
      </c>
      <c r="I23" s="54">
        <f t="shared" si="1"/>
        <v>2.5451522275098837</v>
      </c>
    </row>
    <row r="24" spans="1:9" ht="18" customHeight="1">
      <c r="A24" s="89"/>
      <c r="B24" s="89"/>
      <c r="C24" s="60"/>
      <c r="D24" s="27" t="s">
        <v>10</v>
      </c>
      <c r="E24" s="27"/>
      <c r="F24" s="53">
        <v>110149</v>
      </c>
      <c r="G24" s="54">
        <f t="shared" si="2"/>
        <v>16.883660331085224</v>
      </c>
      <c r="H24" s="53">
        <v>111785</v>
      </c>
      <c r="I24" s="54">
        <f t="shared" si="1"/>
        <v>-1.4635237285861247</v>
      </c>
    </row>
    <row r="25" spans="1:9" ht="18" customHeight="1">
      <c r="A25" s="89"/>
      <c r="B25" s="89"/>
      <c r="C25" s="60"/>
      <c r="D25" s="27" t="s">
        <v>28</v>
      </c>
      <c r="E25" s="27"/>
      <c r="F25" s="53">
        <v>174882</v>
      </c>
      <c r="G25" s="54">
        <f t="shared" si="2"/>
        <v>26.805947271612506</v>
      </c>
      <c r="H25" s="53">
        <v>164230</v>
      </c>
      <c r="I25" s="54">
        <f t="shared" si="1"/>
        <v>6.4860256956707163</v>
      </c>
    </row>
    <row r="26" spans="1:9" ht="18" customHeight="1">
      <c r="A26" s="89"/>
      <c r="B26" s="89"/>
      <c r="C26" s="59"/>
      <c r="D26" s="27" t="s">
        <v>11</v>
      </c>
      <c r="E26" s="27"/>
      <c r="F26" s="53">
        <v>72667</v>
      </c>
      <c r="G26" s="54">
        <f t="shared" si="2"/>
        <v>11.138412017167381</v>
      </c>
      <c r="H26" s="53">
        <v>72805</v>
      </c>
      <c r="I26" s="54">
        <f t="shared" si="1"/>
        <v>-0.18954742119360324</v>
      </c>
    </row>
    <row r="27" spans="1:9" ht="18" customHeight="1">
      <c r="A27" s="89"/>
      <c r="B27" s="89"/>
      <c r="C27" s="61" t="s">
        <v>12</v>
      </c>
      <c r="D27" s="27"/>
      <c r="E27" s="27"/>
      <c r="F27" s="53">
        <f>SUM(F28:F33)+300</f>
        <v>230580</v>
      </c>
      <c r="G27" s="54">
        <f t="shared" si="2"/>
        <v>35.343347639484982</v>
      </c>
      <c r="H27" s="53">
        <v>211093</v>
      </c>
      <c r="I27" s="54">
        <f t="shared" si="1"/>
        <v>9.2314761740086126</v>
      </c>
    </row>
    <row r="28" spans="1:9" ht="18" customHeight="1">
      <c r="A28" s="89"/>
      <c r="B28" s="89"/>
      <c r="C28" s="60"/>
      <c r="D28" s="27" t="s">
        <v>13</v>
      </c>
      <c r="E28" s="27"/>
      <c r="F28" s="53">
        <v>73134</v>
      </c>
      <c r="G28" s="54">
        <f t="shared" si="2"/>
        <v>11.209993868792152</v>
      </c>
      <c r="H28" s="53">
        <v>68667</v>
      </c>
      <c r="I28" s="54">
        <f t="shared" si="1"/>
        <v>6.50530822665909</v>
      </c>
    </row>
    <row r="29" spans="1:9" ht="18" customHeight="1">
      <c r="A29" s="89"/>
      <c r="B29" s="89"/>
      <c r="C29" s="60"/>
      <c r="D29" s="27" t="s">
        <v>29</v>
      </c>
      <c r="E29" s="27"/>
      <c r="F29" s="53">
        <v>8685</v>
      </c>
      <c r="G29" s="54">
        <f t="shared" si="2"/>
        <v>1.3312385039852852</v>
      </c>
      <c r="H29" s="53">
        <v>8338</v>
      </c>
      <c r="I29" s="54">
        <f t="shared" si="1"/>
        <v>4.1616694650995489</v>
      </c>
    </row>
    <row r="30" spans="1:9" ht="18" customHeight="1">
      <c r="A30" s="89"/>
      <c r="B30" s="89"/>
      <c r="C30" s="60"/>
      <c r="D30" s="27" t="s">
        <v>30</v>
      </c>
      <c r="E30" s="27"/>
      <c r="F30" s="53">
        <v>35686</v>
      </c>
      <c r="G30" s="54">
        <f t="shared" si="2"/>
        <v>5.469957081545064</v>
      </c>
      <c r="H30" s="53">
        <v>35620</v>
      </c>
      <c r="I30" s="54">
        <f t="shared" si="1"/>
        <v>0.18528916339135559</v>
      </c>
    </row>
    <row r="31" spans="1:9" ht="18" customHeight="1">
      <c r="A31" s="89"/>
      <c r="B31" s="89"/>
      <c r="C31" s="60"/>
      <c r="D31" s="27" t="s">
        <v>31</v>
      </c>
      <c r="E31" s="27"/>
      <c r="F31" s="53">
        <v>49680</v>
      </c>
      <c r="G31" s="54">
        <f t="shared" si="2"/>
        <v>7.6149601471489889</v>
      </c>
      <c r="H31" s="53">
        <v>49573</v>
      </c>
      <c r="I31" s="54">
        <f t="shared" si="1"/>
        <v>0.21584330179735822</v>
      </c>
    </row>
    <row r="32" spans="1:9" ht="18" customHeight="1">
      <c r="A32" s="89"/>
      <c r="B32" s="89"/>
      <c r="C32" s="60"/>
      <c r="D32" s="27" t="s">
        <v>14</v>
      </c>
      <c r="E32" s="27"/>
      <c r="F32" s="53">
        <v>24651</v>
      </c>
      <c r="G32" s="54">
        <f t="shared" si="2"/>
        <v>3.7785101164929489</v>
      </c>
      <c r="H32" s="53">
        <v>2483</v>
      </c>
      <c r="I32" s="54">
        <f t="shared" si="1"/>
        <v>892.79097865485312</v>
      </c>
    </row>
    <row r="33" spans="1:9" ht="18" customHeight="1">
      <c r="A33" s="89"/>
      <c r="B33" s="89"/>
      <c r="C33" s="59"/>
      <c r="D33" s="27" t="s">
        <v>32</v>
      </c>
      <c r="E33" s="27"/>
      <c r="F33" s="53">
        <v>38444</v>
      </c>
      <c r="G33" s="54">
        <f t="shared" si="2"/>
        <v>5.8927038626609436</v>
      </c>
      <c r="H33" s="53">
        <v>46112</v>
      </c>
      <c r="I33" s="54">
        <f t="shared" si="1"/>
        <v>-16.629077029840388</v>
      </c>
    </row>
    <row r="34" spans="1:9" ht="18" customHeight="1">
      <c r="A34" s="89"/>
      <c r="B34" s="89"/>
      <c r="C34" s="61" t="s">
        <v>15</v>
      </c>
      <c r="D34" s="27"/>
      <c r="E34" s="27"/>
      <c r="F34" s="53">
        <v>64122</v>
      </c>
      <c r="G34" s="54">
        <f t="shared" si="2"/>
        <v>9.8286327406499083</v>
      </c>
      <c r="H34" s="53">
        <v>77108</v>
      </c>
      <c r="I34" s="54">
        <f t="shared" si="1"/>
        <v>-16.841313482388344</v>
      </c>
    </row>
    <row r="35" spans="1:9" ht="18" customHeight="1">
      <c r="A35" s="89"/>
      <c r="B35" s="89"/>
      <c r="C35" s="60"/>
      <c r="D35" s="61" t="s">
        <v>16</v>
      </c>
      <c r="E35" s="27"/>
      <c r="F35" s="53">
        <v>64122</v>
      </c>
      <c r="G35" s="54">
        <f t="shared" si="2"/>
        <v>9.8286327406499083</v>
      </c>
      <c r="H35" s="53">
        <v>77108</v>
      </c>
      <c r="I35" s="54">
        <f t="shared" si="1"/>
        <v>-16.841313482388344</v>
      </c>
    </row>
    <row r="36" spans="1:9" ht="18" customHeight="1">
      <c r="A36" s="89"/>
      <c r="B36" s="89"/>
      <c r="C36" s="60"/>
      <c r="D36" s="60"/>
      <c r="E36" s="55" t="s">
        <v>102</v>
      </c>
      <c r="F36" s="53">
        <v>31430</v>
      </c>
      <c r="G36" s="54">
        <f t="shared" si="2"/>
        <v>4.8175965665236058</v>
      </c>
      <c r="H36" s="53">
        <v>49164</v>
      </c>
      <c r="I36" s="54">
        <f>(F36/H36-1)*100</f>
        <v>-36.071108941501919</v>
      </c>
    </row>
    <row r="37" spans="1:9" ht="18" customHeight="1">
      <c r="A37" s="89"/>
      <c r="B37" s="89"/>
      <c r="C37" s="60"/>
      <c r="D37" s="59"/>
      <c r="E37" s="27" t="s">
        <v>33</v>
      </c>
      <c r="F37" s="53">
        <v>32692</v>
      </c>
      <c r="G37" s="54">
        <f t="shared" si="2"/>
        <v>5.0110361741263025</v>
      </c>
      <c r="H37" s="53">
        <v>27944</v>
      </c>
      <c r="I37" s="54">
        <f t="shared" si="1"/>
        <v>16.991125107357561</v>
      </c>
    </row>
    <row r="38" spans="1:9" ht="18" customHeight="1">
      <c r="A38" s="89"/>
      <c r="B38" s="89"/>
      <c r="C38" s="60"/>
      <c r="D38" s="52" t="s">
        <v>34</v>
      </c>
      <c r="E38" s="52"/>
      <c r="F38" s="53">
        <v>0</v>
      </c>
      <c r="G38" s="54">
        <f>F38/$F$40*100</f>
        <v>0</v>
      </c>
      <c r="H38" s="53">
        <v>0</v>
      </c>
      <c r="I38" s="54" t="e">
        <f t="shared" si="1"/>
        <v>#DIV/0!</v>
      </c>
    </row>
    <row r="39" spans="1:9" ht="18" customHeight="1">
      <c r="A39" s="89"/>
      <c r="B39" s="89"/>
      <c r="C39" s="59"/>
      <c r="D39" s="52" t="s">
        <v>35</v>
      </c>
      <c r="E39" s="52"/>
      <c r="F39" s="53">
        <v>0</v>
      </c>
      <c r="G39" s="54">
        <f>F39/$F$40*100</f>
        <v>0</v>
      </c>
      <c r="H39" s="53">
        <v>0</v>
      </c>
      <c r="I39" s="54" t="e">
        <f t="shared" si="1"/>
        <v>#DIV/0!</v>
      </c>
    </row>
    <row r="40" spans="1:9" ht="18" customHeight="1">
      <c r="A40" s="89"/>
      <c r="B40" s="89"/>
      <c r="C40" s="27" t="s">
        <v>17</v>
      </c>
      <c r="D40" s="27"/>
      <c r="E40" s="27"/>
      <c r="F40" s="53">
        <f>SUM(F23,F27,F34)</f>
        <v>652400</v>
      </c>
      <c r="G40" s="54">
        <f>F40/$F$40*100</f>
        <v>100</v>
      </c>
      <c r="H40" s="53">
        <f>SUM(H23,H27,H34)</f>
        <v>637021</v>
      </c>
      <c r="I40" s="54">
        <f t="shared" si="1"/>
        <v>2.4142061250727931</v>
      </c>
    </row>
    <row r="41" spans="1:9" ht="18" customHeight="1">
      <c r="A41" s="24" t="s">
        <v>18</v>
      </c>
      <c r="B41" s="24"/>
    </row>
    <row r="42" spans="1:9" ht="18" customHeight="1">
      <c r="A42" s="25" t="s">
        <v>19</v>
      </c>
      <c r="B42" s="24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1"/>
  <sheetViews>
    <sheetView view="pageBreakPreview" zoomScale="94" zoomScaleNormal="100" zoomScaleSheetLayoutView="94" workbookViewId="0">
      <pane xSplit="5" ySplit="7" topLeftCell="F29" activePane="bottomRight" state="frozen"/>
      <selection activeCell="G46" sqref="G46"/>
      <selection pane="topRight" activeCell="G46" sqref="G46"/>
      <selection pane="bottomLeft" activeCell="G46" sqref="G46"/>
      <selection pane="bottomRight" activeCell="D1" sqref="D1"/>
    </sheetView>
  </sheetViews>
  <sheetFormatPr defaultColWidth="9" defaultRowHeight="13.5"/>
  <cols>
    <col min="1" max="1" width="3.625" style="110" customWidth="1"/>
    <col min="2" max="3" width="1.625" style="110" customWidth="1"/>
    <col min="4" max="4" width="22.625" style="110" customWidth="1"/>
    <col min="5" max="5" width="10.625" style="110" customWidth="1"/>
    <col min="6" max="21" width="13.625" style="110" customWidth="1"/>
    <col min="22" max="25" width="12" style="110" customWidth="1"/>
    <col min="26" max="16384" width="9" style="110"/>
  </cols>
  <sheetData>
    <row r="1" spans="1:25" ht="33.950000000000003" customHeight="1">
      <c r="A1" s="107" t="s">
        <v>0</v>
      </c>
      <c r="B1" s="108"/>
      <c r="C1" s="108"/>
      <c r="D1" s="146" t="s">
        <v>254</v>
      </c>
      <c r="E1" s="109"/>
      <c r="F1" s="109"/>
      <c r="G1" s="109"/>
    </row>
    <row r="2" spans="1:25" ht="15" customHeight="1"/>
    <row r="3" spans="1:25" ht="15" customHeight="1">
      <c r="A3" s="111" t="s">
        <v>42</v>
      </c>
      <c r="B3" s="111"/>
      <c r="C3" s="111"/>
      <c r="D3" s="111"/>
    </row>
    <row r="4" spans="1:25" ht="15" customHeight="1">
      <c r="A4" s="111"/>
      <c r="B4" s="111"/>
      <c r="C4" s="111"/>
      <c r="D4" s="111"/>
    </row>
    <row r="5" spans="1:25" ht="15.95" customHeight="1">
      <c r="A5" s="112" t="s">
        <v>217</v>
      </c>
      <c r="B5" s="112"/>
      <c r="C5" s="112"/>
      <c r="D5" s="112"/>
      <c r="K5" s="113"/>
      <c r="O5" s="113" t="s">
        <v>43</v>
      </c>
    </row>
    <row r="6" spans="1:25" ht="15.95" customHeight="1">
      <c r="A6" s="114" t="s">
        <v>44</v>
      </c>
      <c r="B6" s="115"/>
      <c r="C6" s="115"/>
      <c r="D6" s="115"/>
      <c r="E6" s="115"/>
      <c r="F6" s="116" t="s">
        <v>222</v>
      </c>
      <c r="G6" s="117" t="s">
        <v>223</v>
      </c>
      <c r="H6" s="116" t="s">
        <v>224</v>
      </c>
      <c r="I6" s="117" t="s">
        <v>225</v>
      </c>
      <c r="J6" s="116" t="s">
        <v>226</v>
      </c>
      <c r="K6" s="117" t="s">
        <v>227</v>
      </c>
      <c r="L6" s="116" t="s">
        <v>228</v>
      </c>
      <c r="M6" s="117" t="s">
        <v>229</v>
      </c>
      <c r="N6" s="116" t="s">
        <v>230</v>
      </c>
      <c r="O6" s="117" t="s">
        <v>231</v>
      </c>
    </row>
    <row r="7" spans="1:25" ht="15.95" customHeight="1">
      <c r="A7" s="115"/>
      <c r="B7" s="115"/>
      <c r="C7" s="115"/>
      <c r="D7" s="115"/>
      <c r="E7" s="115"/>
      <c r="F7" s="118" t="s">
        <v>218</v>
      </c>
      <c r="G7" s="118" t="s">
        <v>213</v>
      </c>
      <c r="H7" s="118" t="s">
        <v>218</v>
      </c>
      <c r="I7" s="118" t="s">
        <v>213</v>
      </c>
      <c r="J7" s="118" t="s">
        <v>218</v>
      </c>
      <c r="K7" s="118" t="s">
        <v>213</v>
      </c>
      <c r="L7" s="118" t="s">
        <v>218</v>
      </c>
      <c r="M7" s="118" t="s">
        <v>213</v>
      </c>
      <c r="N7" s="118" t="s">
        <v>218</v>
      </c>
      <c r="O7" s="118" t="s">
        <v>213</v>
      </c>
    </row>
    <row r="8" spans="1:25" ht="15.95" customHeight="1">
      <c r="A8" s="119" t="s">
        <v>83</v>
      </c>
      <c r="B8" s="120" t="s">
        <v>45</v>
      </c>
      <c r="C8" s="121"/>
      <c r="D8" s="121"/>
      <c r="E8" s="122" t="s">
        <v>36</v>
      </c>
      <c r="F8" s="80">
        <v>21271</v>
      </c>
      <c r="G8" s="80">
        <v>21047</v>
      </c>
      <c r="H8" s="80">
        <v>2069</v>
      </c>
      <c r="I8" s="80">
        <v>1988</v>
      </c>
      <c r="J8" s="80">
        <v>2157</v>
      </c>
      <c r="K8" s="80">
        <v>2059</v>
      </c>
      <c r="L8" s="80">
        <v>303</v>
      </c>
      <c r="M8" s="80">
        <v>305</v>
      </c>
      <c r="N8" s="80">
        <v>26975</v>
      </c>
      <c r="O8" s="80">
        <v>27694</v>
      </c>
      <c r="P8" s="123"/>
      <c r="Q8" s="123"/>
      <c r="R8" s="123"/>
      <c r="S8" s="123"/>
      <c r="T8" s="123"/>
      <c r="U8" s="123"/>
      <c r="V8" s="123"/>
      <c r="W8" s="123"/>
      <c r="X8" s="123"/>
      <c r="Y8" s="123"/>
    </row>
    <row r="9" spans="1:25" ht="15.95" customHeight="1">
      <c r="A9" s="119"/>
      <c r="B9" s="124"/>
      <c r="C9" s="121" t="s">
        <v>46</v>
      </c>
      <c r="D9" s="121"/>
      <c r="E9" s="122" t="s">
        <v>37</v>
      </c>
      <c r="F9" s="80">
        <v>21210</v>
      </c>
      <c r="G9" s="80">
        <v>21003</v>
      </c>
      <c r="H9" s="80">
        <v>2069</v>
      </c>
      <c r="I9" s="80">
        <v>1988</v>
      </c>
      <c r="J9" s="80">
        <v>2157</v>
      </c>
      <c r="K9" s="80">
        <v>2059</v>
      </c>
      <c r="L9" s="80">
        <v>303</v>
      </c>
      <c r="M9" s="80">
        <v>305</v>
      </c>
      <c r="N9" s="80">
        <v>26975</v>
      </c>
      <c r="O9" s="80">
        <v>27694</v>
      </c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1:25" ht="15.95" customHeight="1">
      <c r="A10" s="119"/>
      <c r="B10" s="125"/>
      <c r="C10" s="121" t="s">
        <v>47</v>
      </c>
      <c r="D10" s="121"/>
      <c r="E10" s="122" t="s">
        <v>38</v>
      </c>
      <c r="F10" s="80">
        <v>61</v>
      </c>
      <c r="G10" s="80">
        <v>44</v>
      </c>
      <c r="H10" s="80">
        <v>0</v>
      </c>
      <c r="I10" s="80">
        <v>0</v>
      </c>
      <c r="J10" s="126">
        <v>0</v>
      </c>
      <c r="K10" s="126">
        <v>0</v>
      </c>
      <c r="L10" s="80">
        <v>0</v>
      </c>
      <c r="M10" s="80">
        <v>0</v>
      </c>
      <c r="N10" s="80">
        <v>0</v>
      </c>
      <c r="O10" s="80">
        <v>0</v>
      </c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spans="1:25" ht="15.95" customHeight="1">
      <c r="A11" s="119"/>
      <c r="B11" s="120" t="s">
        <v>48</v>
      </c>
      <c r="C11" s="121"/>
      <c r="D11" s="121"/>
      <c r="E11" s="122" t="s">
        <v>39</v>
      </c>
      <c r="F11" s="80">
        <v>22584</v>
      </c>
      <c r="G11" s="80">
        <v>22039</v>
      </c>
      <c r="H11" s="80">
        <v>1992</v>
      </c>
      <c r="I11" s="80">
        <v>1916</v>
      </c>
      <c r="J11" s="80">
        <v>2163</v>
      </c>
      <c r="K11" s="80">
        <v>2064</v>
      </c>
      <c r="L11" s="80">
        <v>461</v>
      </c>
      <c r="M11" s="80">
        <v>463</v>
      </c>
      <c r="N11" s="80">
        <v>28016</v>
      </c>
      <c r="O11" s="80">
        <v>28338</v>
      </c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5" ht="15.95" customHeight="1">
      <c r="A12" s="119"/>
      <c r="B12" s="124"/>
      <c r="C12" s="121" t="s">
        <v>49</v>
      </c>
      <c r="D12" s="121"/>
      <c r="E12" s="122" t="s">
        <v>40</v>
      </c>
      <c r="F12" s="80">
        <v>22547</v>
      </c>
      <c r="G12" s="80">
        <v>21992</v>
      </c>
      <c r="H12" s="80">
        <v>1985</v>
      </c>
      <c r="I12" s="80">
        <v>1909</v>
      </c>
      <c r="J12" s="80">
        <v>2163</v>
      </c>
      <c r="K12" s="80">
        <v>2064</v>
      </c>
      <c r="L12" s="80">
        <v>461</v>
      </c>
      <c r="M12" s="80">
        <v>463</v>
      </c>
      <c r="N12" s="80">
        <v>28001</v>
      </c>
      <c r="O12" s="80">
        <v>28323</v>
      </c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spans="1:25" ht="15.95" customHeight="1">
      <c r="A13" s="119"/>
      <c r="B13" s="125"/>
      <c r="C13" s="121" t="s">
        <v>50</v>
      </c>
      <c r="D13" s="121"/>
      <c r="E13" s="122" t="s">
        <v>41</v>
      </c>
      <c r="F13" s="80">
        <v>16</v>
      </c>
      <c r="G13" s="80">
        <v>25</v>
      </c>
      <c r="H13" s="126">
        <v>0</v>
      </c>
      <c r="I13" s="126">
        <v>0</v>
      </c>
      <c r="J13" s="126">
        <v>0</v>
      </c>
      <c r="K13" s="126">
        <v>0</v>
      </c>
      <c r="L13" s="80">
        <v>0</v>
      </c>
      <c r="M13" s="80">
        <v>0</v>
      </c>
      <c r="N13" s="80">
        <v>15</v>
      </c>
      <c r="O13" s="80">
        <v>15</v>
      </c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4" spans="1:25" ht="15.95" customHeight="1">
      <c r="A14" s="119"/>
      <c r="B14" s="121" t="s">
        <v>51</v>
      </c>
      <c r="C14" s="121"/>
      <c r="D14" s="121"/>
      <c r="E14" s="122" t="s">
        <v>87</v>
      </c>
      <c r="F14" s="80">
        <f>F9-F12</f>
        <v>-1337</v>
      </c>
      <c r="G14" s="80">
        <f t="shared" ref="G14:O15" si="0">G9-G12</f>
        <v>-989</v>
      </c>
      <c r="H14" s="80">
        <f t="shared" si="0"/>
        <v>84</v>
      </c>
      <c r="I14" s="80">
        <f t="shared" si="0"/>
        <v>79</v>
      </c>
      <c r="J14" s="80">
        <f t="shared" si="0"/>
        <v>-6</v>
      </c>
      <c r="K14" s="80">
        <f t="shared" si="0"/>
        <v>-5</v>
      </c>
      <c r="L14" s="80">
        <f t="shared" si="0"/>
        <v>-158</v>
      </c>
      <c r="M14" s="80">
        <f t="shared" si="0"/>
        <v>-158</v>
      </c>
      <c r="N14" s="80">
        <f t="shared" si="0"/>
        <v>-1026</v>
      </c>
      <c r="O14" s="80">
        <f t="shared" si="0"/>
        <v>-629</v>
      </c>
      <c r="P14" s="123"/>
      <c r="Q14" s="123"/>
      <c r="R14" s="123"/>
      <c r="S14" s="123"/>
      <c r="T14" s="123"/>
      <c r="U14" s="123"/>
      <c r="V14" s="123"/>
      <c r="W14" s="123"/>
      <c r="X14" s="123"/>
      <c r="Y14" s="123"/>
    </row>
    <row r="15" spans="1:25" ht="15.95" customHeight="1">
      <c r="A15" s="119"/>
      <c r="B15" s="121" t="s">
        <v>52</v>
      </c>
      <c r="C15" s="121"/>
      <c r="D15" s="121"/>
      <c r="E15" s="122" t="s">
        <v>88</v>
      </c>
      <c r="F15" s="80">
        <f>F10-F13</f>
        <v>45</v>
      </c>
      <c r="G15" s="80">
        <f t="shared" si="0"/>
        <v>19</v>
      </c>
      <c r="H15" s="80">
        <f t="shared" si="0"/>
        <v>0</v>
      </c>
      <c r="I15" s="80">
        <f t="shared" si="0"/>
        <v>0</v>
      </c>
      <c r="J15" s="80">
        <f>J10-J13</f>
        <v>0</v>
      </c>
      <c r="K15" s="80">
        <f>K10-K13</f>
        <v>0</v>
      </c>
      <c r="L15" s="80">
        <f t="shared" si="0"/>
        <v>0</v>
      </c>
      <c r="M15" s="80">
        <f t="shared" si="0"/>
        <v>0</v>
      </c>
      <c r="N15" s="80">
        <f t="shared" si="0"/>
        <v>-15</v>
      </c>
      <c r="O15" s="80">
        <f t="shared" si="0"/>
        <v>-15</v>
      </c>
      <c r="P15" s="123"/>
      <c r="Q15" s="123"/>
      <c r="R15" s="123"/>
      <c r="S15" s="123"/>
      <c r="T15" s="123"/>
      <c r="U15" s="123"/>
      <c r="V15" s="123"/>
      <c r="W15" s="123"/>
      <c r="X15" s="123"/>
      <c r="Y15" s="123"/>
    </row>
    <row r="16" spans="1:25" ht="15.95" customHeight="1">
      <c r="A16" s="119"/>
      <c r="B16" s="121" t="s">
        <v>53</v>
      </c>
      <c r="C16" s="121"/>
      <c r="D16" s="121"/>
      <c r="E16" s="122" t="s">
        <v>89</v>
      </c>
      <c r="F16" s="80">
        <f>F8-F11</f>
        <v>-1313</v>
      </c>
      <c r="G16" s="80">
        <f t="shared" ref="G16:O16" si="1">G8-G11</f>
        <v>-992</v>
      </c>
      <c r="H16" s="80">
        <f t="shared" si="1"/>
        <v>77</v>
      </c>
      <c r="I16" s="80">
        <f t="shared" si="1"/>
        <v>72</v>
      </c>
      <c r="J16" s="80">
        <f t="shared" si="1"/>
        <v>-6</v>
      </c>
      <c r="K16" s="80">
        <f t="shared" si="1"/>
        <v>-5</v>
      </c>
      <c r="L16" s="80">
        <f t="shared" si="1"/>
        <v>-158</v>
      </c>
      <c r="M16" s="80">
        <f t="shared" si="1"/>
        <v>-158</v>
      </c>
      <c r="N16" s="80">
        <f t="shared" si="1"/>
        <v>-1041</v>
      </c>
      <c r="O16" s="80">
        <f t="shared" si="1"/>
        <v>-644</v>
      </c>
      <c r="P16" s="123"/>
      <c r="Q16" s="123"/>
      <c r="R16" s="123"/>
      <c r="S16" s="123"/>
      <c r="T16" s="123"/>
      <c r="U16" s="123"/>
      <c r="V16" s="123"/>
      <c r="W16" s="123"/>
      <c r="X16" s="123"/>
      <c r="Y16" s="123"/>
    </row>
    <row r="17" spans="1:25" ht="15.95" customHeight="1">
      <c r="A17" s="119"/>
      <c r="B17" s="121" t="s">
        <v>54</v>
      </c>
      <c r="C17" s="121"/>
      <c r="D17" s="121"/>
      <c r="E17" s="118"/>
      <c r="F17" s="80">
        <v>0</v>
      </c>
      <c r="G17" s="80">
        <v>0</v>
      </c>
      <c r="H17" s="126">
        <v>0</v>
      </c>
      <c r="I17" s="126">
        <v>0</v>
      </c>
      <c r="J17" s="80">
        <v>2491</v>
      </c>
      <c r="K17" s="80">
        <v>2608</v>
      </c>
      <c r="L17" s="80">
        <v>12452</v>
      </c>
      <c r="M17" s="80">
        <v>12284</v>
      </c>
      <c r="N17" s="126">
        <v>0</v>
      </c>
      <c r="O17" s="104">
        <v>0</v>
      </c>
      <c r="P17" s="123"/>
      <c r="Q17" s="123"/>
      <c r="R17" s="123"/>
      <c r="S17" s="123"/>
      <c r="T17" s="123"/>
      <c r="U17" s="123"/>
      <c r="V17" s="123"/>
      <c r="W17" s="123"/>
      <c r="X17" s="123"/>
      <c r="Y17" s="123"/>
    </row>
    <row r="18" spans="1:25" ht="15.95" customHeight="1">
      <c r="A18" s="119"/>
      <c r="B18" s="121" t="s">
        <v>55</v>
      </c>
      <c r="C18" s="121"/>
      <c r="D18" s="121"/>
      <c r="E18" s="118"/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23"/>
      <c r="Q18" s="123"/>
      <c r="R18" s="123"/>
      <c r="S18" s="123"/>
      <c r="T18" s="123"/>
      <c r="U18" s="123"/>
      <c r="V18" s="123"/>
      <c r="W18" s="123"/>
      <c r="X18" s="123"/>
      <c r="Y18" s="123"/>
    </row>
    <row r="19" spans="1:25" ht="15.95" customHeight="1">
      <c r="A19" s="119" t="s">
        <v>84</v>
      </c>
      <c r="B19" s="120" t="s">
        <v>56</v>
      </c>
      <c r="C19" s="121"/>
      <c r="D19" s="121"/>
      <c r="E19" s="122"/>
      <c r="F19" s="80">
        <v>10535</v>
      </c>
      <c r="G19" s="80">
        <v>7205</v>
      </c>
      <c r="H19" s="80">
        <v>1552</v>
      </c>
      <c r="I19" s="80">
        <v>1412</v>
      </c>
      <c r="J19" s="80">
        <v>116</v>
      </c>
      <c r="K19" s="80">
        <v>81</v>
      </c>
      <c r="L19" s="80">
        <v>388</v>
      </c>
      <c r="M19" s="80">
        <v>384</v>
      </c>
      <c r="N19" s="80">
        <v>13847</v>
      </c>
      <c r="O19" s="80">
        <v>13858</v>
      </c>
      <c r="P19" s="123"/>
      <c r="Q19" s="123"/>
      <c r="R19" s="123"/>
      <c r="S19" s="123"/>
      <c r="T19" s="123"/>
      <c r="U19" s="123"/>
      <c r="V19" s="123"/>
      <c r="W19" s="123"/>
      <c r="X19" s="123"/>
      <c r="Y19" s="123"/>
    </row>
    <row r="20" spans="1:25" ht="15.95" customHeight="1">
      <c r="A20" s="119"/>
      <c r="B20" s="125"/>
      <c r="C20" s="121" t="s">
        <v>57</v>
      </c>
      <c r="D20" s="121"/>
      <c r="E20" s="122"/>
      <c r="F20" s="80">
        <v>8064</v>
      </c>
      <c r="G20" s="80">
        <v>5682</v>
      </c>
      <c r="H20" s="80">
        <v>1374</v>
      </c>
      <c r="I20" s="80">
        <v>1186</v>
      </c>
      <c r="J20" s="80">
        <v>73</v>
      </c>
      <c r="K20" s="126">
        <v>78</v>
      </c>
      <c r="L20" s="80">
        <v>55</v>
      </c>
      <c r="M20" s="80">
        <v>56</v>
      </c>
      <c r="N20" s="80">
        <v>7056</v>
      </c>
      <c r="O20" s="80">
        <v>6614</v>
      </c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1:25" ht="15.95" customHeight="1">
      <c r="A21" s="119"/>
      <c r="B21" s="121" t="s">
        <v>58</v>
      </c>
      <c r="C21" s="121"/>
      <c r="D21" s="121"/>
      <c r="E21" s="122" t="s">
        <v>90</v>
      </c>
      <c r="F21" s="80">
        <v>10535</v>
      </c>
      <c r="G21" s="80">
        <v>7205</v>
      </c>
      <c r="H21" s="80">
        <v>1552</v>
      </c>
      <c r="I21" s="80">
        <v>1412</v>
      </c>
      <c r="J21" s="80">
        <v>116</v>
      </c>
      <c r="K21" s="80">
        <v>81</v>
      </c>
      <c r="L21" s="80">
        <v>388</v>
      </c>
      <c r="M21" s="80">
        <v>384</v>
      </c>
      <c r="N21" s="80">
        <v>13847</v>
      </c>
      <c r="O21" s="80">
        <v>13858</v>
      </c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25" ht="15.95" customHeight="1">
      <c r="A22" s="119"/>
      <c r="B22" s="120" t="s">
        <v>59</v>
      </c>
      <c r="C22" s="121"/>
      <c r="D22" s="121"/>
      <c r="E22" s="122" t="s">
        <v>91</v>
      </c>
      <c r="F22" s="80">
        <v>18243</v>
      </c>
      <c r="G22" s="80">
        <v>15314</v>
      </c>
      <c r="H22" s="80">
        <v>2185</v>
      </c>
      <c r="I22" s="80">
        <v>2671</v>
      </c>
      <c r="J22" s="80">
        <v>193</v>
      </c>
      <c r="K22" s="80">
        <v>143</v>
      </c>
      <c r="L22" s="80">
        <v>389</v>
      </c>
      <c r="M22" s="80">
        <v>384</v>
      </c>
      <c r="N22" s="80">
        <v>24096</v>
      </c>
      <c r="O22" s="80">
        <v>24284</v>
      </c>
      <c r="P22" s="123"/>
      <c r="Q22" s="123"/>
      <c r="R22" s="123"/>
      <c r="S22" s="123"/>
      <c r="T22" s="123"/>
      <c r="U22" s="123"/>
      <c r="V22" s="123"/>
      <c r="W22" s="123"/>
      <c r="X22" s="123"/>
      <c r="Y22" s="123"/>
    </row>
    <row r="23" spans="1:25" ht="15.95" customHeight="1">
      <c r="A23" s="119"/>
      <c r="B23" s="125" t="s">
        <v>60</v>
      </c>
      <c r="C23" s="121" t="s">
        <v>61</v>
      </c>
      <c r="D23" s="121"/>
      <c r="E23" s="122"/>
      <c r="F23" s="80">
        <v>3596</v>
      </c>
      <c r="G23" s="80">
        <v>3595</v>
      </c>
      <c r="H23" s="80">
        <v>117</v>
      </c>
      <c r="I23" s="80">
        <v>134</v>
      </c>
      <c r="J23" s="80">
        <v>49</v>
      </c>
      <c r="K23" s="80">
        <v>44</v>
      </c>
      <c r="L23" s="80">
        <v>333</v>
      </c>
      <c r="M23" s="80">
        <v>328</v>
      </c>
      <c r="N23" s="80">
        <v>8404</v>
      </c>
      <c r="O23" s="80">
        <v>8567</v>
      </c>
      <c r="P23" s="123"/>
      <c r="Q23" s="123"/>
      <c r="R23" s="123"/>
      <c r="S23" s="123"/>
      <c r="T23" s="123"/>
      <c r="U23" s="123"/>
      <c r="V23" s="123"/>
      <c r="W23" s="123"/>
      <c r="X23" s="123"/>
      <c r="Y23" s="123"/>
    </row>
    <row r="24" spans="1:25" ht="15.95" customHeight="1">
      <c r="A24" s="119"/>
      <c r="B24" s="121" t="s">
        <v>92</v>
      </c>
      <c r="C24" s="121"/>
      <c r="D24" s="121"/>
      <c r="E24" s="122" t="s">
        <v>93</v>
      </c>
      <c r="F24" s="80">
        <f>F21-F22</f>
        <v>-7708</v>
      </c>
      <c r="G24" s="80">
        <f t="shared" ref="G24:O24" si="2">G21-G22</f>
        <v>-8109</v>
      </c>
      <c r="H24" s="80">
        <f t="shared" si="2"/>
        <v>-633</v>
      </c>
      <c r="I24" s="80">
        <f t="shared" si="2"/>
        <v>-1259</v>
      </c>
      <c r="J24" s="80">
        <f>J21-J22</f>
        <v>-77</v>
      </c>
      <c r="K24" s="80">
        <f t="shared" ref="K24" si="3">K21-K22</f>
        <v>-62</v>
      </c>
      <c r="L24" s="80">
        <f t="shared" si="2"/>
        <v>-1</v>
      </c>
      <c r="M24" s="80">
        <f t="shared" si="2"/>
        <v>0</v>
      </c>
      <c r="N24" s="80">
        <f t="shared" si="2"/>
        <v>-10249</v>
      </c>
      <c r="O24" s="80">
        <f t="shared" si="2"/>
        <v>-10426</v>
      </c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25" ht="15.95" customHeight="1">
      <c r="A25" s="119"/>
      <c r="B25" s="120" t="s">
        <v>62</v>
      </c>
      <c r="C25" s="120"/>
      <c r="D25" s="120"/>
      <c r="E25" s="127" t="s">
        <v>94</v>
      </c>
      <c r="F25" s="105">
        <v>6499</v>
      </c>
      <c r="G25" s="105">
        <v>6742</v>
      </c>
      <c r="H25" s="105">
        <v>607</v>
      </c>
      <c r="I25" s="105">
        <v>592</v>
      </c>
      <c r="J25" s="105">
        <v>80</v>
      </c>
      <c r="K25" s="105">
        <v>65</v>
      </c>
      <c r="L25" s="105">
        <v>0</v>
      </c>
      <c r="M25" s="105">
        <v>0</v>
      </c>
      <c r="N25" s="105">
        <v>9242</v>
      </c>
      <c r="O25" s="105">
        <v>9767</v>
      </c>
      <c r="P25" s="123"/>
      <c r="Q25" s="123"/>
      <c r="R25" s="123"/>
      <c r="S25" s="123"/>
      <c r="T25" s="123"/>
      <c r="U25" s="123"/>
      <c r="V25" s="123"/>
      <c r="W25" s="123"/>
      <c r="X25" s="123"/>
      <c r="Y25" s="123"/>
    </row>
    <row r="26" spans="1:25" ht="15.95" customHeight="1">
      <c r="A26" s="119"/>
      <c r="B26" s="128" t="s">
        <v>63</v>
      </c>
      <c r="C26" s="128"/>
      <c r="D26" s="128"/>
      <c r="E26" s="129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23"/>
      <c r="Q26" s="123"/>
      <c r="R26" s="123"/>
      <c r="S26" s="123"/>
      <c r="T26" s="123"/>
      <c r="U26" s="123"/>
      <c r="V26" s="123"/>
      <c r="W26" s="123"/>
      <c r="X26" s="123"/>
      <c r="Y26" s="123"/>
    </row>
    <row r="27" spans="1:25" ht="15.95" customHeight="1">
      <c r="A27" s="119"/>
      <c r="B27" s="121" t="s">
        <v>95</v>
      </c>
      <c r="C27" s="121"/>
      <c r="D27" s="121"/>
      <c r="E27" s="122" t="s">
        <v>96</v>
      </c>
      <c r="F27" s="80">
        <f>F24+F25</f>
        <v>-1209</v>
      </c>
      <c r="G27" s="80">
        <f t="shared" ref="G27:O27" si="4">G24+G25</f>
        <v>-1367</v>
      </c>
      <c r="H27" s="80">
        <f t="shared" si="4"/>
        <v>-26</v>
      </c>
      <c r="I27" s="80">
        <f t="shared" si="4"/>
        <v>-667</v>
      </c>
      <c r="J27" s="80">
        <f t="shared" si="4"/>
        <v>3</v>
      </c>
      <c r="K27" s="80">
        <f t="shared" si="4"/>
        <v>3</v>
      </c>
      <c r="L27" s="80">
        <f t="shared" si="4"/>
        <v>-1</v>
      </c>
      <c r="M27" s="80">
        <f t="shared" si="4"/>
        <v>0</v>
      </c>
      <c r="N27" s="80">
        <f t="shared" si="4"/>
        <v>-1007</v>
      </c>
      <c r="O27" s="80">
        <f t="shared" si="4"/>
        <v>-659</v>
      </c>
      <c r="P27" s="123"/>
      <c r="Q27" s="123"/>
      <c r="R27" s="123"/>
      <c r="S27" s="123"/>
      <c r="T27" s="123"/>
      <c r="U27" s="123"/>
      <c r="V27" s="123"/>
      <c r="W27" s="123"/>
      <c r="X27" s="123"/>
      <c r="Y27" s="123"/>
    </row>
    <row r="28" spans="1:25" ht="15.95" customHeight="1">
      <c r="A28" s="130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</row>
    <row r="29" spans="1:25" ht="15.95" customHeight="1">
      <c r="A29" s="112"/>
      <c r="F29" s="123"/>
      <c r="G29" s="123"/>
      <c r="H29" s="123"/>
      <c r="I29" s="123"/>
      <c r="J29" s="131"/>
      <c r="K29" s="131"/>
      <c r="L29" s="123"/>
      <c r="M29" s="123"/>
      <c r="N29" s="123"/>
      <c r="O29" s="131" t="s">
        <v>100</v>
      </c>
      <c r="P29" s="123"/>
      <c r="Q29" s="123"/>
      <c r="R29" s="123"/>
      <c r="S29" s="123"/>
      <c r="T29" s="123"/>
      <c r="U29" s="123"/>
      <c r="V29" s="123"/>
      <c r="W29" s="123"/>
      <c r="X29" s="123"/>
      <c r="Y29" s="131"/>
    </row>
    <row r="30" spans="1:25" ht="15.95" customHeight="1">
      <c r="A30" s="115" t="s">
        <v>64</v>
      </c>
      <c r="B30" s="115"/>
      <c r="C30" s="115"/>
      <c r="D30" s="115"/>
      <c r="E30" s="115"/>
      <c r="F30" s="132" t="s">
        <v>232</v>
      </c>
      <c r="G30" s="133" t="s">
        <v>233</v>
      </c>
      <c r="H30" s="134" t="s">
        <v>234</v>
      </c>
      <c r="I30" s="133" t="s">
        <v>235</v>
      </c>
      <c r="J30" s="134" t="s">
        <v>236</v>
      </c>
      <c r="K30" s="133" t="s">
        <v>237</v>
      </c>
      <c r="L30" s="134" t="s">
        <v>238</v>
      </c>
      <c r="M30" s="133" t="s">
        <v>239</v>
      </c>
      <c r="N30" s="134" t="s">
        <v>240</v>
      </c>
      <c r="O30" s="133" t="s">
        <v>241</v>
      </c>
      <c r="P30" s="135"/>
      <c r="Q30" s="123"/>
      <c r="R30" s="135"/>
      <c r="S30" s="123"/>
      <c r="T30" s="135"/>
      <c r="U30" s="123"/>
      <c r="V30" s="135"/>
      <c r="W30" s="123"/>
      <c r="X30" s="135"/>
      <c r="Y30" s="123"/>
    </row>
    <row r="31" spans="1:25" ht="15.95" customHeight="1">
      <c r="A31" s="115"/>
      <c r="B31" s="115"/>
      <c r="C31" s="115"/>
      <c r="D31" s="115"/>
      <c r="E31" s="115"/>
      <c r="F31" s="118" t="s">
        <v>218</v>
      </c>
      <c r="G31" s="118" t="s">
        <v>213</v>
      </c>
      <c r="H31" s="118" t="s">
        <v>218</v>
      </c>
      <c r="I31" s="118" t="s">
        <v>213</v>
      </c>
      <c r="J31" s="118" t="s">
        <v>218</v>
      </c>
      <c r="K31" s="118" t="s">
        <v>213</v>
      </c>
      <c r="L31" s="118" t="s">
        <v>218</v>
      </c>
      <c r="M31" s="118" t="s">
        <v>213</v>
      </c>
      <c r="N31" s="118" t="s">
        <v>218</v>
      </c>
      <c r="O31" s="118" t="s">
        <v>213</v>
      </c>
      <c r="P31" s="136"/>
      <c r="Q31" s="136"/>
      <c r="R31" s="136"/>
      <c r="S31" s="136"/>
      <c r="T31" s="136"/>
      <c r="U31" s="136"/>
      <c r="V31" s="136"/>
      <c r="W31" s="136"/>
      <c r="X31" s="136"/>
      <c r="Y31" s="136"/>
    </row>
    <row r="32" spans="1:25" ht="15.95" customHeight="1">
      <c r="A32" s="119" t="s">
        <v>85</v>
      </c>
      <c r="B32" s="120" t="s">
        <v>45</v>
      </c>
      <c r="C32" s="121"/>
      <c r="D32" s="121"/>
      <c r="E32" s="122" t="s">
        <v>36</v>
      </c>
      <c r="F32" s="80">
        <v>347</v>
      </c>
      <c r="G32" s="80">
        <v>353</v>
      </c>
      <c r="H32" s="80">
        <v>392</v>
      </c>
      <c r="I32" s="80">
        <v>378</v>
      </c>
      <c r="J32" s="80">
        <v>3371</v>
      </c>
      <c r="K32" s="80">
        <v>3318</v>
      </c>
      <c r="L32" s="80">
        <v>768</v>
      </c>
      <c r="M32" s="137">
        <v>739</v>
      </c>
      <c r="N32" s="80">
        <v>1855</v>
      </c>
      <c r="O32" s="80">
        <v>1844</v>
      </c>
      <c r="P32" s="138"/>
      <c r="Q32" s="138"/>
      <c r="R32" s="138"/>
      <c r="S32" s="138"/>
      <c r="T32" s="139"/>
      <c r="U32" s="139"/>
      <c r="V32" s="138"/>
      <c r="W32" s="138"/>
      <c r="X32" s="139"/>
      <c r="Y32" s="139"/>
    </row>
    <row r="33" spans="1:25" ht="15.95" customHeight="1">
      <c r="A33" s="140"/>
      <c r="B33" s="124"/>
      <c r="C33" s="120" t="s">
        <v>65</v>
      </c>
      <c r="D33" s="121"/>
      <c r="E33" s="122"/>
      <c r="F33" s="80">
        <v>173</v>
      </c>
      <c r="G33" s="80">
        <v>184</v>
      </c>
      <c r="H33" s="80">
        <v>61</v>
      </c>
      <c r="I33" s="80">
        <v>61</v>
      </c>
      <c r="J33" s="80">
        <v>3324</v>
      </c>
      <c r="K33" s="80">
        <v>3272</v>
      </c>
      <c r="L33" s="80">
        <v>623</v>
      </c>
      <c r="M33" s="137">
        <v>592</v>
      </c>
      <c r="N33" s="80">
        <v>1855</v>
      </c>
      <c r="O33" s="80">
        <v>1844</v>
      </c>
      <c r="P33" s="138"/>
      <c r="Q33" s="138"/>
      <c r="R33" s="138"/>
      <c r="S33" s="138"/>
      <c r="T33" s="139"/>
      <c r="U33" s="139"/>
      <c r="V33" s="138"/>
      <c r="W33" s="138"/>
      <c r="X33" s="139"/>
      <c r="Y33" s="139"/>
    </row>
    <row r="34" spans="1:25" ht="15.95" customHeight="1">
      <c r="A34" s="140"/>
      <c r="B34" s="124"/>
      <c r="C34" s="125"/>
      <c r="D34" s="121" t="s">
        <v>66</v>
      </c>
      <c r="E34" s="122"/>
      <c r="F34" s="80">
        <v>117</v>
      </c>
      <c r="G34" s="80">
        <v>129</v>
      </c>
      <c r="H34" s="80">
        <v>59</v>
      </c>
      <c r="I34" s="80">
        <v>59</v>
      </c>
      <c r="J34" s="80">
        <v>3082</v>
      </c>
      <c r="K34" s="80">
        <v>3038</v>
      </c>
      <c r="L34" s="80">
        <v>426</v>
      </c>
      <c r="M34" s="137">
        <v>412</v>
      </c>
      <c r="N34" s="80">
        <v>1835</v>
      </c>
      <c r="O34" s="80">
        <v>1824</v>
      </c>
      <c r="P34" s="138"/>
      <c r="Q34" s="138"/>
      <c r="R34" s="138"/>
      <c r="S34" s="138"/>
      <c r="T34" s="139"/>
      <c r="U34" s="139"/>
      <c r="V34" s="138"/>
      <c r="W34" s="138"/>
      <c r="X34" s="139"/>
      <c r="Y34" s="139"/>
    </row>
    <row r="35" spans="1:25" ht="15.95" customHeight="1">
      <c r="A35" s="140"/>
      <c r="B35" s="125"/>
      <c r="C35" s="121" t="s">
        <v>67</v>
      </c>
      <c r="D35" s="121"/>
      <c r="E35" s="122"/>
      <c r="F35" s="80">
        <v>174</v>
      </c>
      <c r="G35" s="80">
        <v>169</v>
      </c>
      <c r="H35" s="80">
        <v>330</v>
      </c>
      <c r="I35" s="80">
        <v>316</v>
      </c>
      <c r="J35" s="104">
        <v>47</v>
      </c>
      <c r="K35" s="104">
        <v>46</v>
      </c>
      <c r="L35" s="80">
        <v>145</v>
      </c>
      <c r="M35" s="137">
        <v>148</v>
      </c>
      <c r="N35" s="80">
        <v>0</v>
      </c>
      <c r="O35" s="80">
        <v>0</v>
      </c>
      <c r="P35" s="138"/>
      <c r="Q35" s="138"/>
      <c r="R35" s="138"/>
      <c r="S35" s="138"/>
      <c r="T35" s="139"/>
      <c r="U35" s="139"/>
      <c r="V35" s="138"/>
      <c r="W35" s="138"/>
      <c r="X35" s="139"/>
      <c r="Y35" s="139"/>
    </row>
    <row r="36" spans="1:25" ht="15.95" customHeight="1">
      <c r="A36" s="140"/>
      <c r="B36" s="120" t="s">
        <v>48</v>
      </c>
      <c r="C36" s="121"/>
      <c r="D36" s="121"/>
      <c r="E36" s="122" t="s">
        <v>37</v>
      </c>
      <c r="F36" s="80">
        <v>340</v>
      </c>
      <c r="G36" s="80">
        <v>341</v>
      </c>
      <c r="H36" s="80">
        <v>442</v>
      </c>
      <c r="I36" s="80">
        <v>416</v>
      </c>
      <c r="J36" s="80">
        <v>1932</v>
      </c>
      <c r="K36" s="80">
        <v>1771</v>
      </c>
      <c r="L36" s="80">
        <v>750</v>
      </c>
      <c r="M36" s="137">
        <v>702</v>
      </c>
      <c r="N36" s="80">
        <v>1829</v>
      </c>
      <c r="O36" s="80">
        <v>1552</v>
      </c>
      <c r="P36" s="138"/>
      <c r="Q36" s="138"/>
      <c r="R36" s="138"/>
      <c r="S36" s="138"/>
      <c r="T36" s="138"/>
      <c r="U36" s="138"/>
      <c r="V36" s="138"/>
      <c r="W36" s="138"/>
      <c r="X36" s="139"/>
      <c r="Y36" s="139"/>
    </row>
    <row r="37" spans="1:25" ht="15.95" customHeight="1">
      <c r="A37" s="140"/>
      <c r="B37" s="124"/>
      <c r="C37" s="121" t="s">
        <v>68</v>
      </c>
      <c r="D37" s="121"/>
      <c r="E37" s="122"/>
      <c r="F37" s="80">
        <v>331</v>
      </c>
      <c r="G37" s="80">
        <v>332</v>
      </c>
      <c r="H37" s="80">
        <v>436</v>
      </c>
      <c r="I37" s="80">
        <v>412</v>
      </c>
      <c r="J37" s="80">
        <v>1741</v>
      </c>
      <c r="K37" s="80">
        <v>1618</v>
      </c>
      <c r="L37" s="80">
        <v>724</v>
      </c>
      <c r="M37" s="137">
        <v>677</v>
      </c>
      <c r="N37" s="80">
        <v>0</v>
      </c>
      <c r="O37" s="80">
        <v>0</v>
      </c>
      <c r="P37" s="138"/>
      <c r="Q37" s="138"/>
      <c r="R37" s="138"/>
      <c r="S37" s="138"/>
      <c r="T37" s="138"/>
      <c r="U37" s="138"/>
      <c r="V37" s="138"/>
      <c r="W37" s="138"/>
      <c r="X37" s="139"/>
      <c r="Y37" s="139"/>
    </row>
    <row r="38" spans="1:25" ht="15.95" customHeight="1">
      <c r="A38" s="140"/>
      <c r="B38" s="125"/>
      <c r="C38" s="121" t="s">
        <v>69</v>
      </c>
      <c r="D38" s="121"/>
      <c r="E38" s="122"/>
      <c r="F38" s="80">
        <v>8</v>
      </c>
      <c r="G38" s="80">
        <v>9</v>
      </c>
      <c r="H38" s="80">
        <v>6</v>
      </c>
      <c r="I38" s="80">
        <v>4</v>
      </c>
      <c r="J38" s="80">
        <v>191</v>
      </c>
      <c r="K38" s="80">
        <v>153</v>
      </c>
      <c r="L38" s="80">
        <v>25</v>
      </c>
      <c r="M38" s="137">
        <v>25</v>
      </c>
      <c r="N38" s="80">
        <v>1829</v>
      </c>
      <c r="O38" s="80">
        <v>1552</v>
      </c>
      <c r="P38" s="138"/>
      <c r="Q38" s="138"/>
      <c r="R38" s="139"/>
      <c r="S38" s="139"/>
      <c r="T38" s="138"/>
      <c r="U38" s="138"/>
      <c r="V38" s="138"/>
      <c r="W38" s="138"/>
      <c r="X38" s="139"/>
      <c r="Y38" s="139"/>
    </row>
    <row r="39" spans="1:25" ht="15.95" customHeight="1">
      <c r="A39" s="140"/>
      <c r="B39" s="141" t="s">
        <v>70</v>
      </c>
      <c r="C39" s="141"/>
      <c r="D39" s="141"/>
      <c r="E39" s="122" t="s">
        <v>97</v>
      </c>
      <c r="F39" s="80">
        <f t="shared" ref="F39:O39" si="5">F32-F36</f>
        <v>7</v>
      </c>
      <c r="G39" s="80">
        <f t="shared" si="5"/>
        <v>12</v>
      </c>
      <c r="H39" s="80">
        <f t="shared" si="5"/>
        <v>-50</v>
      </c>
      <c r="I39" s="80">
        <f t="shared" si="5"/>
        <v>-38</v>
      </c>
      <c r="J39" s="80">
        <v>1439</v>
      </c>
      <c r="K39" s="80">
        <f t="shared" si="5"/>
        <v>1547</v>
      </c>
      <c r="L39" s="80">
        <f t="shared" si="5"/>
        <v>18</v>
      </c>
      <c r="M39" s="137">
        <f t="shared" si="5"/>
        <v>37</v>
      </c>
      <c r="N39" s="80">
        <f>N32-N36</f>
        <v>26</v>
      </c>
      <c r="O39" s="80">
        <f t="shared" si="5"/>
        <v>292</v>
      </c>
      <c r="P39" s="138"/>
      <c r="Q39" s="138"/>
      <c r="R39" s="138"/>
      <c r="S39" s="138"/>
      <c r="T39" s="138"/>
      <c r="U39" s="138"/>
      <c r="V39" s="138"/>
      <c r="W39" s="138"/>
      <c r="X39" s="139"/>
      <c r="Y39" s="139"/>
    </row>
    <row r="40" spans="1:25" ht="15.95" customHeight="1">
      <c r="A40" s="119" t="s">
        <v>86</v>
      </c>
      <c r="B40" s="120" t="s">
        <v>71</v>
      </c>
      <c r="C40" s="121"/>
      <c r="D40" s="121"/>
      <c r="E40" s="122" t="s">
        <v>39</v>
      </c>
      <c r="F40" s="80">
        <v>12</v>
      </c>
      <c r="G40" s="80">
        <v>9</v>
      </c>
      <c r="H40" s="80">
        <v>57</v>
      </c>
      <c r="I40" s="80">
        <v>36</v>
      </c>
      <c r="J40" s="80">
        <v>2373</v>
      </c>
      <c r="K40" s="80">
        <v>1791</v>
      </c>
      <c r="L40" s="80">
        <v>144</v>
      </c>
      <c r="M40" s="137">
        <v>260</v>
      </c>
      <c r="N40" s="80">
        <v>0</v>
      </c>
      <c r="O40" s="80">
        <v>0</v>
      </c>
      <c r="P40" s="138"/>
      <c r="Q40" s="138"/>
      <c r="R40" s="138"/>
      <c r="S40" s="138"/>
      <c r="T40" s="139"/>
      <c r="U40" s="139"/>
      <c r="V40" s="139"/>
      <c r="W40" s="139"/>
      <c r="X40" s="138"/>
      <c r="Y40" s="138"/>
    </row>
    <row r="41" spans="1:25" ht="15.95" customHeight="1">
      <c r="A41" s="142"/>
      <c r="B41" s="125"/>
      <c r="C41" s="121" t="s">
        <v>72</v>
      </c>
      <c r="D41" s="121"/>
      <c r="E41" s="122"/>
      <c r="F41" s="104">
        <v>0</v>
      </c>
      <c r="G41" s="104">
        <v>0</v>
      </c>
      <c r="H41" s="104">
        <v>0</v>
      </c>
      <c r="I41" s="104">
        <v>0</v>
      </c>
      <c r="J41" s="80">
        <v>1984</v>
      </c>
      <c r="K41" s="80">
        <v>1141</v>
      </c>
      <c r="L41" s="80">
        <v>131</v>
      </c>
      <c r="M41" s="137">
        <v>255</v>
      </c>
      <c r="N41" s="80">
        <v>0</v>
      </c>
      <c r="O41" s="80">
        <v>0</v>
      </c>
      <c r="P41" s="139"/>
      <c r="Q41" s="139"/>
      <c r="R41" s="139"/>
      <c r="S41" s="139"/>
      <c r="T41" s="139"/>
      <c r="U41" s="139"/>
      <c r="V41" s="139"/>
      <c r="W41" s="139"/>
      <c r="X41" s="138"/>
      <c r="Y41" s="138"/>
    </row>
    <row r="42" spans="1:25" ht="15.95" customHeight="1">
      <c r="A42" s="142"/>
      <c r="B42" s="120" t="s">
        <v>59</v>
      </c>
      <c r="C42" s="121"/>
      <c r="D42" s="121"/>
      <c r="E42" s="122" t="s">
        <v>40</v>
      </c>
      <c r="F42" s="80">
        <v>12</v>
      </c>
      <c r="G42" s="80">
        <v>9</v>
      </c>
      <c r="H42" s="80">
        <v>57</v>
      </c>
      <c r="I42" s="80">
        <v>36</v>
      </c>
      <c r="J42" s="80">
        <v>3162</v>
      </c>
      <c r="K42" s="80">
        <v>2780</v>
      </c>
      <c r="L42" s="80">
        <v>158</v>
      </c>
      <c r="M42" s="137">
        <v>275</v>
      </c>
      <c r="N42" s="80">
        <v>58</v>
      </c>
      <c r="O42" s="80">
        <v>450</v>
      </c>
      <c r="P42" s="138"/>
      <c r="Q42" s="138"/>
      <c r="R42" s="138"/>
      <c r="S42" s="138"/>
      <c r="T42" s="139"/>
      <c r="U42" s="139"/>
      <c r="V42" s="138"/>
      <c r="W42" s="138"/>
      <c r="X42" s="138"/>
      <c r="Y42" s="138"/>
    </row>
    <row r="43" spans="1:25" ht="15.95" customHeight="1">
      <c r="A43" s="142"/>
      <c r="B43" s="125"/>
      <c r="C43" s="121" t="s">
        <v>73</v>
      </c>
      <c r="D43" s="121"/>
      <c r="E43" s="122"/>
      <c r="F43" s="80">
        <v>12</v>
      </c>
      <c r="G43" s="80">
        <v>9</v>
      </c>
      <c r="H43" s="80">
        <v>23</v>
      </c>
      <c r="I43" s="80">
        <v>22</v>
      </c>
      <c r="J43" s="104">
        <v>1145</v>
      </c>
      <c r="K43" s="104">
        <v>1601</v>
      </c>
      <c r="L43" s="80">
        <v>25</v>
      </c>
      <c r="M43" s="137">
        <v>12</v>
      </c>
      <c r="N43" s="80">
        <v>0</v>
      </c>
      <c r="O43" s="80">
        <v>0</v>
      </c>
      <c r="P43" s="138"/>
      <c r="Q43" s="138"/>
      <c r="R43" s="139"/>
      <c r="S43" s="138"/>
      <c r="T43" s="139"/>
      <c r="U43" s="139"/>
      <c r="V43" s="138"/>
      <c r="W43" s="138"/>
      <c r="X43" s="139"/>
      <c r="Y43" s="139"/>
    </row>
    <row r="44" spans="1:25" ht="15.95" customHeight="1">
      <c r="A44" s="142"/>
      <c r="B44" s="121" t="s">
        <v>70</v>
      </c>
      <c r="C44" s="121"/>
      <c r="D44" s="121"/>
      <c r="E44" s="122" t="s">
        <v>98</v>
      </c>
      <c r="F44" s="104">
        <f t="shared" ref="F44:O44" si="6">F40-F42</f>
        <v>0</v>
      </c>
      <c r="G44" s="104">
        <f t="shared" si="6"/>
        <v>0</v>
      </c>
      <c r="H44" s="104">
        <v>0</v>
      </c>
      <c r="I44" s="104">
        <v>0</v>
      </c>
      <c r="J44" s="104">
        <v>-789</v>
      </c>
      <c r="K44" s="104">
        <f t="shared" si="6"/>
        <v>-989</v>
      </c>
      <c r="L44" s="104">
        <f t="shared" si="6"/>
        <v>-14</v>
      </c>
      <c r="M44" s="104">
        <f t="shared" si="6"/>
        <v>-15</v>
      </c>
      <c r="N44" s="104">
        <f t="shared" si="6"/>
        <v>-58</v>
      </c>
      <c r="O44" s="104">
        <f t="shared" si="6"/>
        <v>-450</v>
      </c>
      <c r="P44" s="139"/>
      <c r="Q44" s="139"/>
      <c r="R44" s="138"/>
      <c r="S44" s="138"/>
      <c r="T44" s="139"/>
      <c r="U44" s="139"/>
      <c r="V44" s="138"/>
      <c r="W44" s="138"/>
      <c r="X44" s="138"/>
      <c r="Y44" s="138"/>
    </row>
    <row r="45" spans="1:25" ht="15.95" customHeight="1">
      <c r="A45" s="119" t="s">
        <v>78</v>
      </c>
      <c r="B45" s="141" t="s">
        <v>74</v>
      </c>
      <c r="C45" s="141"/>
      <c r="D45" s="141"/>
      <c r="E45" s="122" t="s">
        <v>99</v>
      </c>
      <c r="F45" s="80">
        <f t="shared" ref="F45:O45" si="7">F39+F44</f>
        <v>7</v>
      </c>
      <c r="G45" s="80">
        <f t="shared" si="7"/>
        <v>12</v>
      </c>
      <c r="H45" s="80">
        <f t="shared" si="7"/>
        <v>-50</v>
      </c>
      <c r="I45" s="80">
        <f t="shared" si="7"/>
        <v>-38</v>
      </c>
      <c r="J45" s="80">
        <v>650</v>
      </c>
      <c r="K45" s="80">
        <f t="shared" si="7"/>
        <v>558</v>
      </c>
      <c r="L45" s="80">
        <f t="shared" si="7"/>
        <v>4</v>
      </c>
      <c r="M45" s="137">
        <f t="shared" si="7"/>
        <v>22</v>
      </c>
      <c r="N45" s="80">
        <f t="shared" si="7"/>
        <v>-32</v>
      </c>
      <c r="O45" s="80">
        <f t="shared" si="7"/>
        <v>-158</v>
      </c>
      <c r="P45" s="138"/>
      <c r="Q45" s="138"/>
      <c r="R45" s="138"/>
      <c r="S45" s="138"/>
      <c r="T45" s="138"/>
      <c r="U45" s="138"/>
      <c r="V45" s="138"/>
      <c r="W45" s="138"/>
      <c r="X45" s="138"/>
      <c r="Y45" s="138"/>
    </row>
    <row r="46" spans="1:25" ht="15.95" customHeight="1">
      <c r="A46" s="142"/>
      <c r="B46" s="121" t="s">
        <v>75</v>
      </c>
      <c r="C46" s="121"/>
      <c r="D46" s="121"/>
      <c r="E46" s="121"/>
      <c r="F46" s="104">
        <v>7</v>
      </c>
      <c r="G46" s="104">
        <v>12</v>
      </c>
      <c r="H46" s="104">
        <v>2</v>
      </c>
      <c r="I46" s="104">
        <v>2</v>
      </c>
      <c r="J46" s="104">
        <v>650</v>
      </c>
      <c r="K46" s="104">
        <v>558</v>
      </c>
      <c r="L46" s="80">
        <v>55</v>
      </c>
      <c r="M46" s="137">
        <v>56</v>
      </c>
      <c r="N46" s="104">
        <v>0</v>
      </c>
      <c r="O46" s="104">
        <v>0</v>
      </c>
      <c r="P46" s="139"/>
      <c r="Q46" s="139"/>
      <c r="R46" s="139"/>
      <c r="S46" s="139"/>
      <c r="T46" s="139"/>
      <c r="U46" s="139"/>
      <c r="V46" s="139"/>
      <c r="W46" s="139"/>
      <c r="X46" s="139"/>
      <c r="Y46" s="139"/>
    </row>
    <row r="47" spans="1:25" ht="15.95" customHeight="1">
      <c r="A47" s="142"/>
      <c r="B47" s="121" t="s">
        <v>76</v>
      </c>
      <c r="C47" s="121"/>
      <c r="D47" s="121"/>
      <c r="E47" s="121"/>
      <c r="F47" s="80">
        <v>0</v>
      </c>
      <c r="G47" s="80">
        <v>0</v>
      </c>
      <c r="H47" s="80">
        <v>0.16900000000000001</v>
      </c>
      <c r="I47" s="80">
        <v>0.18</v>
      </c>
      <c r="J47" s="80">
        <v>0</v>
      </c>
      <c r="K47" s="143">
        <v>0</v>
      </c>
      <c r="L47" s="80">
        <v>0</v>
      </c>
      <c r="M47" s="137">
        <v>0</v>
      </c>
      <c r="N47" s="80">
        <v>0</v>
      </c>
      <c r="O47" s="80">
        <v>0</v>
      </c>
      <c r="P47" s="138"/>
      <c r="Q47" s="138"/>
      <c r="R47" s="138"/>
      <c r="S47" s="138"/>
      <c r="T47" s="138"/>
      <c r="U47" s="138"/>
      <c r="V47" s="138"/>
      <c r="W47" s="138"/>
      <c r="X47" s="138"/>
      <c r="Y47" s="138"/>
    </row>
    <row r="48" spans="1:25" ht="15.95" customHeight="1">
      <c r="A48" s="142"/>
      <c r="B48" s="121" t="s">
        <v>77</v>
      </c>
      <c r="C48" s="121"/>
      <c r="D48" s="121"/>
      <c r="E48" s="121"/>
      <c r="F48" s="80">
        <v>0</v>
      </c>
      <c r="G48" s="80">
        <v>0</v>
      </c>
      <c r="H48" s="80">
        <v>0.17</v>
      </c>
      <c r="I48" s="80">
        <v>0.18</v>
      </c>
      <c r="J48" s="80">
        <v>0</v>
      </c>
      <c r="K48" s="80">
        <v>0</v>
      </c>
      <c r="L48" s="80">
        <v>0</v>
      </c>
      <c r="M48" s="137">
        <v>0</v>
      </c>
      <c r="N48" s="80">
        <v>0</v>
      </c>
      <c r="O48" s="80">
        <v>0</v>
      </c>
      <c r="P48" s="138"/>
      <c r="Q48" s="138"/>
      <c r="R48" s="138"/>
      <c r="S48" s="138"/>
      <c r="T48" s="138"/>
      <c r="U48" s="138"/>
      <c r="V48" s="138"/>
      <c r="W48" s="138"/>
      <c r="X48" s="138"/>
      <c r="Y48" s="138"/>
    </row>
    <row r="49" spans="1:25" ht="15.95" customHeight="1">
      <c r="A49" s="130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</row>
    <row r="50" spans="1:25" ht="15.95" customHeight="1">
      <c r="A50" s="112"/>
      <c r="F50" s="123"/>
      <c r="G50" s="123"/>
      <c r="H50" s="123"/>
      <c r="I50" s="123"/>
      <c r="J50" s="131"/>
      <c r="K50" s="131"/>
      <c r="L50" s="123"/>
      <c r="M50" s="123"/>
      <c r="N50" s="123"/>
      <c r="O50" s="131" t="s">
        <v>100</v>
      </c>
      <c r="P50" s="123"/>
      <c r="Q50" s="123"/>
      <c r="R50" s="123"/>
      <c r="S50" s="123"/>
      <c r="T50" s="123"/>
      <c r="U50" s="123"/>
      <c r="V50" s="123"/>
      <c r="W50" s="123"/>
      <c r="X50" s="123"/>
      <c r="Y50" s="131"/>
    </row>
    <row r="51" spans="1:25" ht="15.95" customHeight="1">
      <c r="A51" s="115" t="s">
        <v>64</v>
      </c>
      <c r="B51" s="115"/>
      <c r="C51" s="115"/>
      <c r="D51" s="115"/>
      <c r="E51" s="115"/>
      <c r="F51" s="134" t="s">
        <v>242</v>
      </c>
      <c r="G51" s="133" t="s">
        <v>243</v>
      </c>
      <c r="H51" s="134" t="s">
        <v>244</v>
      </c>
      <c r="I51" s="133" t="s">
        <v>245</v>
      </c>
      <c r="J51" s="134" t="s">
        <v>246</v>
      </c>
      <c r="K51" s="133" t="s">
        <v>247</v>
      </c>
      <c r="L51" s="134" t="s">
        <v>248</v>
      </c>
      <c r="M51" s="133" t="s">
        <v>249</v>
      </c>
      <c r="N51" s="144" t="s">
        <v>250</v>
      </c>
      <c r="O51" s="145"/>
      <c r="P51" s="135"/>
      <c r="Q51" s="123"/>
      <c r="R51" s="135"/>
      <c r="S51" s="123"/>
      <c r="T51" s="135"/>
      <c r="U51" s="123"/>
      <c r="V51" s="135"/>
      <c r="W51" s="123"/>
      <c r="X51" s="135"/>
      <c r="Y51" s="123"/>
    </row>
    <row r="52" spans="1:25" ht="15.95" customHeight="1">
      <c r="A52" s="115"/>
      <c r="B52" s="115"/>
      <c r="C52" s="115"/>
      <c r="D52" s="115"/>
      <c r="E52" s="115"/>
      <c r="F52" s="118" t="s">
        <v>218</v>
      </c>
      <c r="G52" s="118" t="s">
        <v>213</v>
      </c>
      <c r="H52" s="118" t="s">
        <v>218</v>
      </c>
      <c r="I52" s="118" t="s">
        <v>213</v>
      </c>
      <c r="J52" s="118" t="s">
        <v>218</v>
      </c>
      <c r="K52" s="118" t="s">
        <v>213</v>
      </c>
      <c r="L52" s="118" t="s">
        <v>218</v>
      </c>
      <c r="M52" s="118" t="s">
        <v>213</v>
      </c>
      <c r="N52" s="118" t="s">
        <v>218</v>
      </c>
      <c r="O52" s="118" t="s">
        <v>213</v>
      </c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25" ht="15.95" customHeight="1">
      <c r="A53" s="119" t="s">
        <v>85</v>
      </c>
      <c r="B53" s="120" t="s">
        <v>45</v>
      </c>
      <c r="C53" s="121"/>
      <c r="D53" s="121"/>
      <c r="E53" s="122" t="s">
        <v>36</v>
      </c>
      <c r="F53" s="80">
        <v>337</v>
      </c>
      <c r="G53" s="80">
        <v>358</v>
      </c>
      <c r="H53" s="80">
        <v>21</v>
      </c>
      <c r="I53" s="80">
        <v>20</v>
      </c>
      <c r="J53" s="80">
        <v>0</v>
      </c>
      <c r="K53" s="80">
        <v>0</v>
      </c>
      <c r="L53" s="80">
        <v>61</v>
      </c>
      <c r="M53" s="80">
        <v>62</v>
      </c>
      <c r="N53" s="80"/>
      <c r="O53" s="80"/>
      <c r="P53" s="138"/>
      <c r="Q53" s="138"/>
      <c r="R53" s="138"/>
      <c r="S53" s="138"/>
      <c r="T53" s="139"/>
      <c r="U53" s="139"/>
      <c r="V53" s="138"/>
      <c r="W53" s="138"/>
      <c r="X53" s="139"/>
      <c r="Y53" s="139"/>
    </row>
    <row r="54" spans="1:25" ht="15.95" customHeight="1">
      <c r="A54" s="140"/>
      <c r="B54" s="124"/>
      <c r="C54" s="120" t="s">
        <v>65</v>
      </c>
      <c r="D54" s="121"/>
      <c r="E54" s="122"/>
      <c r="F54" s="80">
        <v>335</v>
      </c>
      <c r="G54" s="80">
        <v>358</v>
      </c>
      <c r="H54" s="80">
        <v>2</v>
      </c>
      <c r="I54" s="80">
        <v>2</v>
      </c>
      <c r="J54" s="80">
        <v>0</v>
      </c>
      <c r="K54" s="80">
        <v>0</v>
      </c>
      <c r="L54" s="80">
        <v>61</v>
      </c>
      <c r="M54" s="80">
        <v>62</v>
      </c>
      <c r="N54" s="80"/>
      <c r="O54" s="80"/>
      <c r="P54" s="138"/>
      <c r="Q54" s="138"/>
      <c r="R54" s="138"/>
      <c r="S54" s="138"/>
      <c r="T54" s="139"/>
      <c r="U54" s="139"/>
      <c r="V54" s="138"/>
      <c r="W54" s="138"/>
      <c r="X54" s="139"/>
      <c r="Y54" s="139"/>
    </row>
    <row r="55" spans="1:25" ht="15.95" customHeight="1">
      <c r="A55" s="140"/>
      <c r="B55" s="124"/>
      <c r="C55" s="125"/>
      <c r="D55" s="121" t="s">
        <v>66</v>
      </c>
      <c r="E55" s="122"/>
      <c r="F55" s="80">
        <v>335</v>
      </c>
      <c r="G55" s="80">
        <v>358</v>
      </c>
      <c r="H55" s="80">
        <v>2</v>
      </c>
      <c r="I55" s="80">
        <v>2</v>
      </c>
      <c r="J55" s="80">
        <v>0</v>
      </c>
      <c r="K55" s="80">
        <v>0</v>
      </c>
      <c r="L55" s="80">
        <v>61</v>
      </c>
      <c r="M55" s="80">
        <v>62</v>
      </c>
      <c r="N55" s="80"/>
      <c r="O55" s="80"/>
      <c r="P55" s="138"/>
      <c r="Q55" s="138"/>
      <c r="R55" s="138"/>
      <c r="S55" s="138"/>
      <c r="T55" s="139"/>
      <c r="U55" s="139"/>
      <c r="V55" s="138"/>
      <c r="W55" s="138"/>
      <c r="X55" s="139"/>
      <c r="Y55" s="139"/>
    </row>
    <row r="56" spans="1:25" ht="15.95" customHeight="1">
      <c r="A56" s="140"/>
      <c r="B56" s="125"/>
      <c r="C56" s="121" t="s">
        <v>67</v>
      </c>
      <c r="D56" s="121"/>
      <c r="E56" s="122"/>
      <c r="F56" s="80">
        <v>2</v>
      </c>
      <c r="G56" s="80">
        <v>1</v>
      </c>
      <c r="H56" s="80">
        <v>19</v>
      </c>
      <c r="I56" s="80">
        <v>17</v>
      </c>
      <c r="J56" s="104">
        <v>0</v>
      </c>
      <c r="K56" s="104">
        <v>0</v>
      </c>
      <c r="L56" s="80">
        <v>0</v>
      </c>
      <c r="M56" s="80">
        <v>0</v>
      </c>
      <c r="N56" s="80"/>
      <c r="O56" s="80"/>
      <c r="P56" s="138"/>
      <c r="Q56" s="138"/>
      <c r="R56" s="138"/>
      <c r="S56" s="138"/>
      <c r="T56" s="139"/>
      <c r="U56" s="139"/>
      <c r="V56" s="138"/>
      <c r="W56" s="138"/>
      <c r="X56" s="139"/>
      <c r="Y56" s="139"/>
    </row>
    <row r="57" spans="1:25" ht="15.95" customHeight="1">
      <c r="A57" s="140"/>
      <c r="B57" s="120" t="s">
        <v>48</v>
      </c>
      <c r="C57" s="121"/>
      <c r="D57" s="121"/>
      <c r="E57" s="122" t="s">
        <v>37</v>
      </c>
      <c r="F57" s="80">
        <v>193</v>
      </c>
      <c r="G57" s="80">
        <v>200</v>
      </c>
      <c r="H57" s="80">
        <v>24</v>
      </c>
      <c r="I57" s="80">
        <v>21</v>
      </c>
      <c r="J57" s="80">
        <v>3</v>
      </c>
      <c r="K57" s="80">
        <v>4</v>
      </c>
      <c r="L57" s="80">
        <v>78</v>
      </c>
      <c r="M57" s="80">
        <v>80</v>
      </c>
      <c r="N57" s="80"/>
      <c r="O57" s="80"/>
      <c r="P57" s="138"/>
      <c r="Q57" s="138"/>
      <c r="R57" s="138"/>
      <c r="S57" s="138"/>
      <c r="T57" s="138"/>
      <c r="U57" s="138"/>
      <c r="V57" s="138"/>
      <c r="W57" s="138"/>
      <c r="X57" s="139"/>
      <c r="Y57" s="139"/>
    </row>
    <row r="58" spans="1:25" ht="15.95" customHeight="1">
      <c r="A58" s="140"/>
      <c r="B58" s="124"/>
      <c r="C58" s="121" t="s">
        <v>68</v>
      </c>
      <c r="D58" s="121"/>
      <c r="E58" s="122"/>
      <c r="F58" s="80">
        <v>177</v>
      </c>
      <c r="G58" s="80">
        <v>184</v>
      </c>
      <c r="H58" s="80">
        <v>23</v>
      </c>
      <c r="I58" s="80">
        <v>20</v>
      </c>
      <c r="J58" s="80">
        <v>3</v>
      </c>
      <c r="K58" s="80">
        <v>4</v>
      </c>
      <c r="L58" s="80">
        <v>30</v>
      </c>
      <c r="M58" s="80">
        <v>26</v>
      </c>
      <c r="N58" s="80"/>
      <c r="O58" s="80"/>
      <c r="P58" s="138"/>
      <c r="Q58" s="138"/>
      <c r="R58" s="138"/>
      <c r="S58" s="138"/>
      <c r="T58" s="138"/>
      <c r="U58" s="138"/>
      <c r="V58" s="138"/>
      <c r="W58" s="138"/>
      <c r="X58" s="139"/>
      <c r="Y58" s="139"/>
    </row>
    <row r="59" spans="1:25" ht="15.95" customHeight="1">
      <c r="A59" s="140"/>
      <c r="B59" s="125"/>
      <c r="C59" s="121" t="s">
        <v>69</v>
      </c>
      <c r="D59" s="121"/>
      <c r="E59" s="122"/>
      <c r="F59" s="80">
        <v>16</v>
      </c>
      <c r="G59" s="80">
        <v>16</v>
      </c>
      <c r="H59" s="80">
        <v>1</v>
      </c>
      <c r="I59" s="80">
        <v>1</v>
      </c>
      <c r="J59" s="80">
        <v>0.1</v>
      </c>
      <c r="K59" s="80">
        <v>0</v>
      </c>
      <c r="L59" s="80">
        <v>48</v>
      </c>
      <c r="M59" s="80">
        <v>54</v>
      </c>
      <c r="N59" s="80"/>
      <c r="O59" s="80"/>
      <c r="P59" s="138"/>
      <c r="Q59" s="138"/>
      <c r="R59" s="139"/>
      <c r="S59" s="139"/>
      <c r="T59" s="138"/>
      <c r="U59" s="138"/>
      <c r="V59" s="138"/>
      <c r="W59" s="138"/>
      <c r="X59" s="139"/>
      <c r="Y59" s="139"/>
    </row>
    <row r="60" spans="1:25" ht="15.95" customHeight="1">
      <c r="A60" s="140"/>
      <c r="B60" s="141" t="s">
        <v>70</v>
      </c>
      <c r="C60" s="141"/>
      <c r="D60" s="141"/>
      <c r="E60" s="122" t="s">
        <v>97</v>
      </c>
      <c r="F60" s="80">
        <f t="shared" ref="F60" si="8">F53-F57</f>
        <v>144</v>
      </c>
      <c r="G60" s="80">
        <v>158</v>
      </c>
      <c r="H60" s="80">
        <f t="shared" ref="H60:O60" si="9">H53-H57</f>
        <v>-3</v>
      </c>
      <c r="I60" s="80">
        <f t="shared" si="9"/>
        <v>-1</v>
      </c>
      <c r="J60" s="80">
        <v>-3</v>
      </c>
      <c r="K60" s="80">
        <f t="shared" si="9"/>
        <v>-4</v>
      </c>
      <c r="L60" s="80">
        <v>-17</v>
      </c>
      <c r="M60" s="80">
        <f t="shared" si="9"/>
        <v>-18</v>
      </c>
      <c r="N60" s="80">
        <f t="shared" si="9"/>
        <v>0</v>
      </c>
      <c r="O60" s="80">
        <f t="shared" si="9"/>
        <v>0</v>
      </c>
      <c r="P60" s="138"/>
      <c r="Q60" s="138"/>
      <c r="R60" s="138"/>
      <c r="S60" s="138"/>
      <c r="T60" s="138"/>
      <c r="U60" s="138"/>
      <c r="V60" s="138"/>
      <c r="W60" s="138"/>
      <c r="X60" s="139"/>
      <c r="Y60" s="139"/>
    </row>
    <row r="61" spans="1:25" ht="15.95" customHeight="1">
      <c r="A61" s="119" t="s">
        <v>86</v>
      </c>
      <c r="B61" s="120" t="s">
        <v>71</v>
      </c>
      <c r="C61" s="121"/>
      <c r="D61" s="121"/>
      <c r="E61" s="122" t="s">
        <v>39</v>
      </c>
      <c r="F61" s="80">
        <v>0</v>
      </c>
      <c r="G61" s="80">
        <v>0</v>
      </c>
      <c r="H61" s="80">
        <v>17</v>
      </c>
      <c r="I61" s="80">
        <v>14</v>
      </c>
      <c r="J61" s="80">
        <v>0</v>
      </c>
      <c r="K61" s="80">
        <v>0</v>
      </c>
      <c r="L61" s="80">
        <v>0</v>
      </c>
      <c r="M61" s="80">
        <v>0</v>
      </c>
      <c r="N61" s="80">
        <v>1401</v>
      </c>
      <c r="O61" s="80">
        <v>303</v>
      </c>
      <c r="P61" s="138"/>
      <c r="Q61" s="138"/>
      <c r="R61" s="138"/>
      <c r="S61" s="138"/>
      <c r="T61" s="139"/>
      <c r="U61" s="139"/>
      <c r="V61" s="139"/>
      <c r="W61" s="139"/>
      <c r="X61" s="138"/>
      <c r="Y61" s="138"/>
    </row>
    <row r="62" spans="1:25" ht="15.95" customHeight="1">
      <c r="A62" s="142"/>
      <c r="B62" s="125"/>
      <c r="C62" s="121" t="s">
        <v>72</v>
      </c>
      <c r="D62" s="121"/>
      <c r="E62" s="122"/>
      <c r="F62" s="104">
        <v>0</v>
      </c>
      <c r="G62" s="104">
        <v>0</v>
      </c>
      <c r="H62" s="104">
        <v>0</v>
      </c>
      <c r="I62" s="104">
        <v>0</v>
      </c>
      <c r="J62" s="80">
        <v>0</v>
      </c>
      <c r="K62" s="80">
        <v>0</v>
      </c>
      <c r="L62" s="80">
        <v>0</v>
      </c>
      <c r="M62" s="80">
        <v>0</v>
      </c>
      <c r="N62" s="80">
        <v>1163</v>
      </c>
      <c r="O62" s="80">
        <v>300</v>
      </c>
      <c r="P62" s="139"/>
      <c r="Q62" s="139"/>
      <c r="R62" s="139"/>
      <c r="S62" s="139"/>
      <c r="T62" s="139"/>
      <c r="U62" s="139"/>
      <c r="V62" s="139"/>
      <c r="W62" s="139"/>
      <c r="X62" s="138"/>
      <c r="Y62" s="138"/>
    </row>
    <row r="63" spans="1:25" ht="15.95" customHeight="1">
      <c r="A63" s="142"/>
      <c r="B63" s="120" t="s">
        <v>59</v>
      </c>
      <c r="C63" s="121"/>
      <c r="D63" s="121"/>
      <c r="E63" s="122" t="s">
        <v>40</v>
      </c>
      <c r="F63" s="80">
        <v>322</v>
      </c>
      <c r="G63" s="80">
        <v>314</v>
      </c>
      <c r="H63" s="80">
        <v>17</v>
      </c>
      <c r="I63" s="80">
        <v>14</v>
      </c>
      <c r="J63" s="80">
        <v>0</v>
      </c>
      <c r="K63" s="80">
        <v>0</v>
      </c>
      <c r="L63" s="80">
        <v>0</v>
      </c>
      <c r="M63" s="80">
        <v>0</v>
      </c>
      <c r="N63" s="80">
        <v>1401</v>
      </c>
      <c r="O63" s="80">
        <v>303</v>
      </c>
      <c r="P63" s="138"/>
      <c r="Q63" s="138"/>
      <c r="R63" s="138"/>
      <c r="S63" s="138"/>
      <c r="T63" s="139"/>
      <c r="U63" s="139"/>
      <c r="V63" s="138"/>
      <c r="W63" s="138"/>
      <c r="X63" s="138"/>
      <c r="Y63" s="138"/>
    </row>
    <row r="64" spans="1:25" ht="15.95" customHeight="1">
      <c r="A64" s="142"/>
      <c r="B64" s="125"/>
      <c r="C64" s="121" t="s">
        <v>73</v>
      </c>
      <c r="D64" s="121"/>
      <c r="E64" s="122"/>
      <c r="F64" s="80">
        <v>0</v>
      </c>
      <c r="G64" s="80">
        <v>0</v>
      </c>
      <c r="H64" s="80">
        <v>17</v>
      </c>
      <c r="I64" s="80">
        <v>14</v>
      </c>
      <c r="J64" s="104">
        <v>0</v>
      </c>
      <c r="K64" s="104">
        <v>0</v>
      </c>
      <c r="L64" s="80">
        <v>0</v>
      </c>
      <c r="M64" s="80">
        <v>0</v>
      </c>
      <c r="N64" s="80">
        <v>233</v>
      </c>
      <c r="O64" s="80"/>
      <c r="P64" s="138"/>
      <c r="Q64" s="138"/>
      <c r="R64" s="139"/>
      <c r="S64" s="138"/>
      <c r="T64" s="139"/>
      <c r="U64" s="139"/>
      <c r="V64" s="138"/>
      <c r="W64" s="138"/>
      <c r="X64" s="139"/>
      <c r="Y64" s="139"/>
    </row>
    <row r="65" spans="1:25" ht="15.95" customHeight="1">
      <c r="A65" s="142"/>
      <c r="B65" s="121" t="s">
        <v>70</v>
      </c>
      <c r="C65" s="121"/>
      <c r="D65" s="121"/>
      <c r="E65" s="122" t="s">
        <v>98</v>
      </c>
      <c r="F65" s="104">
        <f t="shared" ref="F65" si="10">F61-F63</f>
        <v>-322</v>
      </c>
      <c r="G65" s="104">
        <v>-314</v>
      </c>
      <c r="H65" s="104">
        <f t="shared" ref="H65:O65" si="11">H61-H63</f>
        <v>0</v>
      </c>
      <c r="I65" s="104">
        <f t="shared" si="11"/>
        <v>0</v>
      </c>
      <c r="J65" s="104">
        <v>0</v>
      </c>
      <c r="K65" s="104">
        <f t="shared" si="11"/>
        <v>0</v>
      </c>
      <c r="L65" s="104">
        <v>0</v>
      </c>
      <c r="M65" s="104">
        <f t="shared" si="11"/>
        <v>0</v>
      </c>
      <c r="N65" s="104">
        <f t="shared" si="11"/>
        <v>0</v>
      </c>
      <c r="O65" s="104">
        <f t="shared" si="11"/>
        <v>0</v>
      </c>
      <c r="P65" s="139"/>
      <c r="Q65" s="139"/>
      <c r="R65" s="138"/>
      <c r="S65" s="138"/>
      <c r="T65" s="139"/>
      <c r="U65" s="139"/>
      <c r="V65" s="138"/>
      <c r="W65" s="138"/>
      <c r="X65" s="138"/>
      <c r="Y65" s="138"/>
    </row>
    <row r="66" spans="1:25" ht="15.95" customHeight="1">
      <c r="A66" s="119" t="s">
        <v>78</v>
      </c>
      <c r="B66" s="141" t="s">
        <v>74</v>
      </c>
      <c r="C66" s="141"/>
      <c r="D66" s="141"/>
      <c r="E66" s="122" t="s">
        <v>99</v>
      </c>
      <c r="F66" s="80">
        <f t="shared" ref="F66" si="12">F60+F65</f>
        <v>-178</v>
      </c>
      <c r="G66" s="80">
        <v>-156</v>
      </c>
      <c r="H66" s="80">
        <f t="shared" ref="H66:O66" si="13">H60+H65</f>
        <v>-3</v>
      </c>
      <c r="I66" s="80">
        <f t="shared" si="13"/>
        <v>-1</v>
      </c>
      <c r="J66" s="80">
        <v>-3</v>
      </c>
      <c r="K66" s="80">
        <f t="shared" si="13"/>
        <v>-4</v>
      </c>
      <c r="L66" s="80">
        <v>-17</v>
      </c>
      <c r="M66" s="80">
        <f t="shared" si="13"/>
        <v>-18</v>
      </c>
      <c r="N66" s="80">
        <f t="shared" si="13"/>
        <v>0</v>
      </c>
      <c r="O66" s="80">
        <f t="shared" si="13"/>
        <v>0</v>
      </c>
      <c r="P66" s="138"/>
      <c r="Q66" s="138"/>
      <c r="R66" s="138"/>
      <c r="S66" s="138"/>
      <c r="T66" s="138"/>
      <c r="U66" s="138"/>
      <c r="V66" s="138"/>
      <c r="W66" s="138"/>
      <c r="X66" s="138"/>
      <c r="Y66" s="138"/>
    </row>
    <row r="67" spans="1:25" ht="15.95" customHeight="1">
      <c r="A67" s="142"/>
      <c r="B67" s="121" t="s">
        <v>75</v>
      </c>
      <c r="C67" s="121"/>
      <c r="D67" s="121"/>
      <c r="E67" s="121"/>
      <c r="F67" s="104">
        <v>0</v>
      </c>
      <c r="G67" s="104">
        <v>0</v>
      </c>
      <c r="H67" s="104">
        <v>0</v>
      </c>
      <c r="I67" s="104">
        <v>2</v>
      </c>
      <c r="J67" s="104">
        <v>0</v>
      </c>
      <c r="K67" s="104">
        <v>0</v>
      </c>
      <c r="L67" s="80">
        <v>25</v>
      </c>
      <c r="M67" s="80">
        <v>25</v>
      </c>
      <c r="N67" s="104">
        <v>0</v>
      </c>
      <c r="O67" s="104"/>
      <c r="P67" s="139"/>
      <c r="Q67" s="139"/>
      <c r="R67" s="139"/>
      <c r="S67" s="139"/>
      <c r="T67" s="139"/>
      <c r="U67" s="139"/>
      <c r="V67" s="139"/>
      <c r="W67" s="139"/>
      <c r="X67" s="139"/>
      <c r="Y67" s="139"/>
    </row>
    <row r="68" spans="1:25" ht="15.95" customHeight="1">
      <c r="A68" s="142"/>
      <c r="B68" s="121" t="s">
        <v>76</v>
      </c>
      <c r="C68" s="121"/>
      <c r="D68" s="121"/>
      <c r="E68" s="121"/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/>
      <c r="P68" s="138"/>
      <c r="Q68" s="138"/>
      <c r="R68" s="138"/>
      <c r="S68" s="138"/>
      <c r="T68" s="138"/>
      <c r="U68" s="138"/>
      <c r="V68" s="138"/>
      <c r="W68" s="138"/>
      <c r="X68" s="138"/>
      <c r="Y68" s="138"/>
    </row>
    <row r="69" spans="1:25" ht="15.95" customHeight="1">
      <c r="A69" s="142"/>
      <c r="B69" s="121" t="s">
        <v>77</v>
      </c>
      <c r="C69" s="121"/>
      <c r="D69" s="121"/>
      <c r="E69" s="121"/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/>
      <c r="P69" s="138"/>
      <c r="Q69" s="138"/>
      <c r="R69" s="138"/>
      <c r="S69" s="138"/>
      <c r="T69" s="138"/>
      <c r="U69" s="138"/>
      <c r="V69" s="138"/>
      <c r="W69" s="138"/>
      <c r="X69" s="138"/>
      <c r="Y69" s="138"/>
    </row>
    <row r="70" spans="1:25" ht="15.95" customHeight="1">
      <c r="A70" s="130" t="s">
        <v>82</v>
      </c>
    </row>
    <row r="71" spans="1:25" ht="15.95" customHeight="1">
      <c r="A71" s="130"/>
    </row>
  </sheetData>
  <mergeCells count="37">
    <mergeCell ref="N51:O51"/>
    <mergeCell ref="A53:A60"/>
    <mergeCell ref="A61:A65"/>
    <mergeCell ref="A66:A69"/>
    <mergeCell ref="A51:E52"/>
    <mergeCell ref="F51:G51"/>
    <mergeCell ref="H51:I51"/>
    <mergeCell ref="J51:K51"/>
    <mergeCell ref="L51:M51"/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18" activePane="bottomRight" state="frozen"/>
      <selection activeCell="G46" sqref="G46"/>
      <selection pane="topRight" activeCell="G46" sqref="G46"/>
      <selection pane="bottomLeft" activeCell="G46" sqref="G46"/>
      <selection pane="bottomRight" activeCell="M19" sqref="M19"/>
    </sheetView>
  </sheetViews>
  <sheetFormatPr defaultColWidth="9" defaultRowHeight="13.5"/>
  <cols>
    <col min="1" max="2" width="3.625" style="1" customWidth="1"/>
    <col min="3" max="4" width="1.625" style="1" customWidth="1"/>
    <col min="5" max="5" width="32.625" style="1" customWidth="1"/>
    <col min="6" max="6" width="15.625" style="1" customWidth="1"/>
    <col min="7" max="7" width="10.625" style="1" customWidth="1"/>
    <col min="8" max="8" width="15.625" style="1" customWidth="1"/>
    <col min="9" max="24" width="10.625" style="1" customWidth="1"/>
    <col min="25" max="16384" width="9" style="1"/>
  </cols>
  <sheetData>
    <row r="1" spans="1:24" ht="33.950000000000003" customHeight="1">
      <c r="A1" s="88" t="s">
        <v>0</v>
      </c>
      <c r="B1" s="88"/>
      <c r="C1" s="88"/>
      <c r="D1" s="88"/>
      <c r="E1" s="146" t="s">
        <v>254</v>
      </c>
      <c r="F1" s="2"/>
    </row>
    <row r="3" spans="1:24" ht="14.25">
      <c r="A3" s="10" t="s">
        <v>105</v>
      </c>
    </row>
    <row r="5" spans="1:24" ht="14.25">
      <c r="A5" s="9" t="s">
        <v>220</v>
      </c>
      <c r="E5" s="3"/>
    </row>
    <row r="6" spans="1:24" ht="14.25">
      <c r="A6" s="3"/>
      <c r="G6" s="90" t="s">
        <v>104</v>
      </c>
      <c r="H6" s="91"/>
      <c r="I6" s="9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27" customHeight="1">
      <c r="A7" s="8"/>
      <c r="B7" s="4"/>
      <c r="C7" s="4"/>
      <c r="D7" s="4"/>
      <c r="E7" s="56"/>
      <c r="F7" s="48" t="s">
        <v>251</v>
      </c>
      <c r="G7" s="48"/>
      <c r="H7" s="48" t="s">
        <v>252</v>
      </c>
      <c r="I7" s="64" t="s">
        <v>20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ht="17.100000000000001" customHeight="1">
      <c r="A8" s="5"/>
      <c r="B8" s="6"/>
      <c r="C8" s="6"/>
      <c r="D8" s="6"/>
      <c r="E8" s="57"/>
      <c r="F8" s="50" t="s">
        <v>253</v>
      </c>
      <c r="G8" s="50" t="s">
        <v>1</v>
      </c>
      <c r="H8" s="50" t="s">
        <v>253</v>
      </c>
      <c r="I8" s="51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4" ht="18" customHeight="1">
      <c r="A9" s="89" t="s">
        <v>79</v>
      </c>
      <c r="B9" s="89" t="s">
        <v>80</v>
      </c>
      <c r="C9" s="58" t="s">
        <v>2</v>
      </c>
      <c r="D9" s="52"/>
      <c r="E9" s="52"/>
      <c r="F9" s="53">
        <v>181082</v>
      </c>
      <c r="G9" s="54">
        <f t="shared" ref="G9:G22" si="0">F9/$F$22*100</f>
        <v>29.310495527722296</v>
      </c>
      <c r="H9" s="53">
        <v>179670</v>
      </c>
      <c r="I9" s="54">
        <f t="shared" ref="I9:I40" si="1">(F9/H9-1)*100</f>
        <v>0.78588523404019561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8" customHeight="1">
      <c r="A10" s="89"/>
      <c r="B10" s="89"/>
      <c r="C10" s="60"/>
      <c r="D10" s="58" t="s">
        <v>21</v>
      </c>
      <c r="E10" s="52"/>
      <c r="F10" s="53">
        <v>76683</v>
      </c>
      <c r="G10" s="54">
        <f t="shared" si="0"/>
        <v>12.412148797518963</v>
      </c>
      <c r="H10" s="53">
        <v>76349</v>
      </c>
      <c r="I10" s="54">
        <f t="shared" si="1"/>
        <v>0.43746479980091291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ht="18" customHeight="1">
      <c r="A11" s="89"/>
      <c r="B11" s="89"/>
      <c r="C11" s="47"/>
      <c r="D11" s="47"/>
      <c r="E11" s="27" t="s">
        <v>22</v>
      </c>
      <c r="F11" s="53">
        <v>63765</v>
      </c>
      <c r="G11" s="54">
        <f t="shared" si="0"/>
        <v>10.321201153760242</v>
      </c>
      <c r="H11" s="53">
        <v>63098</v>
      </c>
      <c r="I11" s="54">
        <f t="shared" si="1"/>
        <v>1.0570858030365393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ht="18" customHeight="1">
      <c r="A12" s="89"/>
      <c r="B12" s="89"/>
      <c r="C12" s="47"/>
      <c r="D12" s="26"/>
      <c r="E12" s="27" t="s">
        <v>23</v>
      </c>
      <c r="F12" s="53">
        <v>7768</v>
      </c>
      <c r="G12" s="54">
        <f t="shared" si="0"/>
        <v>1.2573526317322914</v>
      </c>
      <c r="H12" s="53">
        <v>8011</v>
      </c>
      <c r="I12" s="54">
        <f t="shared" si="1"/>
        <v>-3.0333291723879663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ht="18" customHeight="1">
      <c r="A13" s="89"/>
      <c r="B13" s="89"/>
      <c r="C13" s="59"/>
      <c r="D13" s="52" t="s">
        <v>24</v>
      </c>
      <c r="E13" s="52"/>
      <c r="F13" s="53">
        <v>73023</v>
      </c>
      <c r="G13" s="54">
        <f t="shared" si="0"/>
        <v>11.819729818098237</v>
      </c>
      <c r="H13" s="53">
        <v>72335</v>
      </c>
      <c r="I13" s="54">
        <f t="shared" si="1"/>
        <v>0.95113015829129122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18" customHeight="1">
      <c r="A14" s="89"/>
      <c r="B14" s="89"/>
      <c r="C14" s="52" t="s">
        <v>3</v>
      </c>
      <c r="D14" s="52"/>
      <c r="E14" s="52"/>
      <c r="F14" s="53">
        <v>3064</v>
      </c>
      <c r="G14" s="54">
        <f t="shared" si="0"/>
        <v>0.49594856637844248</v>
      </c>
      <c r="H14" s="53">
        <v>3067</v>
      </c>
      <c r="I14" s="54">
        <f t="shared" si="1"/>
        <v>-9.7815454841865268E-2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ht="18" customHeight="1">
      <c r="A15" s="89"/>
      <c r="B15" s="89"/>
      <c r="C15" s="52" t="s">
        <v>4</v>
      </c>
      <c r="D15" s="52"/>
      <c r="E15" s="52"/>
      <c r="F15" s="53">
        <v>75030</v>
      </c>
      <c r="G15" s="54">
        <f t="shared" si="0"/>
        <v>12.144589078124849</v>
      </c>
      <c r="H15" s="53">
        <v>68977</v>
      </c>
      <c r="I15" s="54">
        <f t="shared" si="1"/>
        <v>8.775388897748515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ht="18" customHeight="1">
      <c r="A16" s="89"/>
      <c r="B16" s="89"/>
      <c r="C16" s="52" t="s">
        <v>25</v>
      </c>
      <c r="D16" s="52"/>
      <c r="E16" s="52"/>
      <c r="F16" s="53">
        <v>14772</v>
      </c>
      <c r="G16" s="54">
        <f t="shared" si="0"/>
        <v>2.3910418480882347</v>
      </c>
      <c r="H16" s="53">
        <v>14739</v>
      </c>
      <c r="I16" s="54">
        <f t="shared" si="1"/>
        <v>0.22389578668837729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ht="18" customHeight="1">
      <c r="A17" s="89"/>
      <c r="B17" s="89"/>
      <c r="C17" s="52" t="s">
        <v>5</v>
      </c>
      <c r="D17" s="52"/>
      <c r="E17" s="52"/>
      <c r="F17" s="53">
        <v>145783</v>
      </c>
      <c r="G17" s="54">
        <f t="shared" si="0"/>
        <v>23.596889638494932</v>
      </c>
      <c r="H17" s="53">
        <v>142893</v>
      </c>
      <c r="I17" s="54">
        <f t="shared" si="1"/>
        <v>2.0224923544190476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18" customHeight="1">
      <c r="A18" s="89"/>
      <c r="B18" s="89"/>
      <c r="C18" s="52" t="s">
        <v>26</v>
      </c>
      <c r="D18" s="52"/>
      <c r="E18" s="52"/>
      <c r="F18" s="53">
        <v>32078</v>
      </c>
      <c r="G18" s="54">
        <f t="shared" si="0"/>
        <v>5.1922448147152984</v>
      </c>
      <c r="H18" s="53">
        <v>32259</v>
      </c>
      <c r="I18" s="54">
        <f t="shared" si="1"/>
        <v>-0.56108372857187616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18" customHeight="1">
      <c r="A19" s="89"/>
      <c r="B19" s="89"/>
      <c r="C19" s="52" t="s">
        <v>27</v>
      </c>
      <c r="D19" s="52"/>
      <c r="E19" s="52"/>
      <c r="F19" s="53">
        <v>9994</v>
      </c>
      <c r="G19" s="54">
        <f t="shared" si="0"/>
        <v>1.6176599126586664</v>
      </c>
      <c r="H19" s="53">
        <v>3716</v>
      </c>
      <c r="I19" s="54">
        <f t="shared" si="1"/>
        <v>168.94510226049516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ht="18" customHeight="1">
      <c r="A20" s="89"/>
      <c r="B20" s="89"/>
      <c r="C20" s="52" t="s">
        <v>6</v>
      </c>
      <c r="D20" s="52"/>
      <c r="E20" s="52"/>
      <c r="F20" s="53">
        <v>54976</v>
      </c>
      <c r="G20" s="54">
        <f t="shared" si="0"/>
        <v>8.8985862876048465</v>
      </c>
      <c r="H20" s="53">
        <v>50660</v>
      </c>
      <c r="I20" s="54">
        <f t="shared" si="1"/>
        <v>8.5195420450059132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18" customHeight="1">
      <c r="A21" s="89"/>
      <c r="B21" s="89"/>
      <c r="C21" s="52" t="s">
        <v>7</v>
      </c>
      <c r="D21" s="52"/>
      <c r="E21" s="52"/>
      <c r="F21" s="53">
        <v>101027</v>
      </c>
      <c r="G21" s="54">
        <f t="shared" si="0"/>
        <v>16.352544326212435</v>
      </c>
      <c r="H21" s="53">
        <v>109389</v>
      </c>
      <c r="I21" s="54">
        <f t="shared" si="1"/>
        <v>-7.6442786751867224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ht="18" customHeight="1">
      <c r="A22" s="89"/>
      <c r="B22" s="89"/>
      <c r="C22" s="52" t="s">
        <v>8</v>
      </c>
      <c r="D22" s="52"/>
      <c r="E22" s="52"/>
      <c r="F22" s="53">
        <f>SUM(F9,F14:F21)</f>
        <v>617806</v>
      </c>
      <c r="G22" s="54">
        <f t="shared" si="0"/>
        <v>100</v>
      </c>
      <c r="H22" s="53">
        <f>SUM(H9,H14:H21)</f>
        <v>605370</v>
      </c>
      <c r="I22" s="54">
        <f t="shared" si="1"/>
        <v>2.0542808530320311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ht="18" customHeight="1">
      <c r="A23" s="89"/>
      <c r="B23" s="89" t="s">
        <v>81</v>
      </c>
      <c r="C23" s="61" t="s">
        <v>9</v>
      </c>
      <c r="D23" s="27"/>
      <c r="E23" s="27"/>
      <c r="F23" s="53">
        <f>SUM(F24:F26)</f>
        <v>339671</v>
      </c>
      <c r="G23" s="54">
        <f t="shared" ref="G23:G40" si="2">F23/$F$40*100</f>
        <v>55.317315944700759</v>
      </c>
      <c r="H23" s="53">
        <v>338104</v>
      </c>
      <c r="I23" s="54">
        <f t="shared" si="1"/>
        <v>0.46346686226723666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ht="18" customHeight="1">
      <c r="A24" s="89"/>
      <c r="B24" s="89"/>
      <c r="C24" s="60"/>
      <c r="D24" s="27" t="s">
        <v>10</v>
      </c>
      <c r="E24" s="27"/>
      <c r="F24" s="53">
        <v>102145</v>
      </c>
      <c r="G24" s="54">
        <f t="shared" si="2"/>
        <v>16.6348826869867</v>
      </c>
      <c r="H24" s="53">
        <v>109230</v>
      </c>
      <c r="I24" s="54">
        <f t="shared" si="1"/>
        <v>-6.4863132838963615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ht="18" customHeight="1">
      <c r="A25" s="89"/>
      <c r="B25" s="89"/>
      <c r="C25" s="60"/>
      <c r="D25" s="27" t="s">
        <v>28</v>
      </c>
      <c r="E25" s="27"/>
      <c r="F25" s="53">
        <v>169414</v>
      </c>
      <c r="G25" s="54">
        <f t="shared" si="2"/>
        <v>27.59001434757614</v>
      </c>
      <c r="H25" s="53">
        <v>160815</v>
      </c>
      <c r="I25" s="54">
        <f t="shared" si="1"/>
        <v>5.3471380157323667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ht="18" customHeight="1">
      <c r="A26" s="89"/>
      <c r="B26" s="89"/>
      <c r="C26" s="59"/>
      <c r="D26" s="27" t="s">
        <v>11</v>
      </c>
      <c r="E26" s="27"/>
      <c r="F26" s="53">
        <v>68112</v>
      </c>
      <c r="G26" s="54">
        <f t="shared" si="2"/>
        <v>11.092418910137921</v>
      </c>
      <c r="H26" s="53">
        <v>68059</v>
      </c>
      <c r="I26" s="54">
        <f t="shared" si="1"/>
        <v>7.7873609662204579E-2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 ht="18" customHeight="1">
      <c r="A27" s="89"/>
      <c r="B27" s="89"/>
      <c r="C27" s="61" t="s">
        <v>12</v>
      </c>
      <c r="D27" s="27"/>
      <c r="E27" s="27"/>
      <c r="F27" s="53">
        <f>SUM(F28:F33)</f>
        <v>204876</v>
      </c>
      <c r="G27" s="54">
        <f t="shared" si="2"/>
        <v>33.365198740800693</v>
      </c>
      <c r="H27" s="53">
        <v>208362</v>
      </c>
      <c r="I27" s="54">
        <f t="shared" si="1"/>
        <v>-1.6730497883491235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 ht="18" customHeight="1">
      <c r="A28" s="89"/>
      <c r="B28" s="89"/>
      <c r="C28" s="60"/>
      <c r="D28" s="27" t="s">
        <v>13</v>
      </c>
      <c r="E28" s="27"/>
      <c r="F28" s="53">
        <v>67089</v>
      </c>
      <c r="G28" s="54">
        <f t="shared" si="2"/>
        <v>10.92581765712713</v>
      </c>
      <c r="H28" s="53">
        <v>78022</v>
      </c>
      <c r="I28" s="54">
        <f t="shared" si="1"/>
        <v>-14.012714362615675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 ht="18" customHeight="1">
      <c r="A29" s="89"/>
      <c r="B29" s="89"/>
      <c r="C29" s="60"/>
      <c r="D29" s="27" t="s">
        <v>29</v>
      </c>
      <c r="E29" s="27"/>
      <c r="F29" s="53">
        <v>7919</v>
      </c>
      <c r="G29" s="54">
        <f t="shared" si="2"/>
        <v>1.2896532967668284</v>
      </c>
      <c r="H29" s="53">
        <v>7624</v>
      </c>
      <c r="I29" s="54">
        <f t="shared" si="1"/>
        <v>3.8693599160545711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18" customHeight="1">
      <c r="A30" s="89"/>
      <c r="B30" s="89"/>
      <c r="C30" s="60"/>
      <c r="D30" s="27" t="s">
        <v>30</v>
      </c>
      <c r="E30" s="27"/>
      <c r="F30" s="53">
        <v>33009</v>
      </c>
      <c r="G30" s="54">
        <f t="shared" si="2"/>
        <v>5.3756996682631941</v>
      </c>
      <c r="H30" s="53">
        <v>30342</v>
      </c>
      <c r="I30" s="54">
        <f t="shared" si="1"/>
        <v>8.7897963219299982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18" customHeight="1">
      <c r="A31" s="89"/>
      <c r="B31" s="89"/>
      <c r="C31" s="60"/>
      <c r="D31" s="27" t="s">
        <v>31</v>
      </c>
      <c r="E31" s="27"/>
      <c r="F31" s="53">
        <v>50266</v>
      </c>
      <c r="G31" s="54">
        <f t="shared" si="2"/>
        <v>8.1860983224247246</v>
      </c>
      <c r="H31" s="53">
        <v>46293</v>
      </c>
      <c r="I31" s="54">
        <f t="shared" si="1"/>
        <v>8.5822910591234027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8" customHeight="1">
      <c r="A32" s="89"/>
      <c r="B32" s="89"/>
      <c r="C32" s="60"/>
      <c r="D32" s="27" t="s">
        <v>14</v>
      </c>
      <c r="E32" s="27"/>
      <c r="F32" s="53">
        <v>7877</v>
      </c>
      <c r="G32" s="54">
        <f t="shared" si="2"/>
        <v>1.2828133626256228</v>
      </c>
      <c r="H32" s="53">
        <v>6425</v>
      </c>
      <c r="I32" s="54">
        <f t="shared" si="1"/>
        <v>22.599221789883273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 ht="18" customHeight="1">
      <c r="A33" s="89"/>
      <c r="B33" s="89"/>
      <c r="C33" s="59"/>
      <c r="D33" s="27" t="s">
        <v>32</v>
      </c>
      <c r="E33" s="27"/>
      <c r="F33" s="53">
        <v>38716</v>
      </c>
      <c r="G33" s="54">
        <f t="shared" si="2"/>
        <v>6.3051164335931968</v>
      </c>
      <c r="H33" s="53">
        <v>39656</v>
      </c>
      <c r="I33" s="54">
        <f t="shared" si="1"/>
        <v>-2.3703853136977981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ht="18" customHeight="1">
      <c r="A34" s="89"/>
      <c r="B34" s="89"/>
      <c r="C34" s="61" t="s">
        <v>15</v>
      </c>
      <c r="D34" s="27"/>
      <c r="E34" s="27"/>
      <c r="F34" s="53">
        <f>F35+F38</f>
        <v>69494</v>
      </c>
      <c r="G34" s="54">
        <f t="shared" si="2"/>
        <v>11.317485314498544</v>
      </c>
      <c r="H34" s="53">
        <v>55029</v>
      </c>
      <c r="I34" s="54">
        <f t="shared" si="1"/>
        <v>26.286140035254135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ht="18" customHeight="1">
      <c r="A35" s="89"/>
      <c r="B35" s="89"/>
      <c r="C35" s="60"/>
      <c r="D35" s="61" t="s">
        <v>16</v>
      </c>
      <c r="E35" s="27"/>
      <c r="F35" s="53">
        <f>F36+F37</f>
        <v>69357</v>
      </c>
      <c r="G35" s="54">
        <f t="shared" si="2"/>
        <v>11.295174100752229</v>
      </c>
      <c r="H35" s="53">
        <v>54825</v>
      </c>
      <c r="I35" s="54">
        <f t="shared" si="1"/>
        <v>26.506155950752387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ht="18" customHeight="1">
      <c r="A36" s="89"/>
      <c r="B36" s="89"/>
      <c r="C36" s="60"/>
      <c r="D36" s="60"/>
      <c r="E36" s="55" t="s">
        <v>102</v>
      </c>
      <c r="F36" s="53">
        <v>40709</v>
      </c>
      <c r="G36" s="54">
        <f t="shared" si="2"/>
        <v>6.6296875941508793</v>
      </c>
      <c r="H36" s="53">
        <v>34332</v>
      </c>
      <c r="I36" s="54">
        <f t="shared" si="1"/>
        <v>18.574507747873703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 ht="18" customHeight="1">
      <c r="A37" s="89"/>
      <c r="B37" s="89"/>
      <c r="C37" s="60"/>
      <c r="D37" s="59"/>
      <c r="E37" s="27" t="s">
        <v>33</v>
      </c>
      <c r="F37" s="53">
        <v>28648</v>
      </c>
      <c r="G37" s="54">
        <f t="shared" si="2"/>
        <v>4.6654865066013507</v>
      </c>
      <c r="H37" s="53">
        <v>20493</v>
      </c>
      <c r="I37" s="54">
        <f t="shared" si="1"/>
        <v>39.794076025960081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ht="18" customHeight="1">
      <c r="A38" s="89"/>
      <c r="B38" s="89"/>
      <c r="C38" s="60"/>
      <c r="D38" s="52" t="s">
        <v>34</v>
      </c>
      <c r="E38" s="52"/>
      <c r="F38" s="53">
        <v>137</v>
      </c>
      <c r="G38" s="54">
        <f t="shared" si="2"/>
        <v>2.2311213746313358E-2</v>
      </c>
      <c r="H38" s="53">
        <v>204</v>
      </c>
      <c r="I38" s="54">
        <f t="shared" si="1"/>
        <v>-32.843137254901968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ht="18" customHeight="1">
      <c r="A39" s="89"/>
      <c r="B39" s="89"/>
      <c r="C39" s="59"/>
      <c r="D39" s="52" t="s">
        <v>35</v>
      </c>
      <c r="E39" s="52"/>
      <c r="F39" s="53">
        <v>0</v>
      </c>
      <c r="G39" s="54">
        <f t="shared" si="2"/>
        <v>0</v>
      </c>
      <c r="H39" s="53">
        <v>0</v>
      </c>
      <c r="I39" s="54" t="e">
        <f t="shared" si="1"/>
        <v>#DIV/0!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 ht="18" customHeight="1">
      <c r="A40" s="89"/>
      <c r="B40" s="89"/>
      <c r="C40" s="27" t="s">
        <v>17</v>
      </c>
      <c r="D40" s="27"/>
      <c r="E40" s="27"/>
      <c r="F40" s="53">
        <f>SUM(F23,F27,F34)</f>
        <v>614041</v>
      </c>
      <c r="G40" s="54">
        <f t="shared" si="2"/>
        <v>100</v>
      </c>
      <c r="H40" s="53">
        <f>SUM(H23,H27,H34)</f>
        <v>601495</v>
      </c>
      <c r="I40" s="54">
        <f t="shared" si="1"/>
        <v>2.08580287450435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ht="18" customHeight="1">
      <c r="A41" s="24" t="s">
        <v>18</v>
      </c>
    </row>
    <row r="42" spans="1:24" ht="18" customHeight="1">
      <c r="A42" s="25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 activeCell="U20" sqref="U20"/>
    </sheetView>
  </sheetViews>
  <sheetFormatPr defaultColWidth="9" defaultRowHeight="13.5"/>
  <cols>
    <col min="1" max="1" width="5.375" style="1" customWidth="1"/>
    <col min="2" max="2" width="3.125" style="1" customWidth="1"/>
    <col min="3" max="3" width="34.75" style="1" customWidth="1"/>
    <col min="4" max="9" width="11.875" style="1" customWidth="1"/>
    <col min="10" max="16384" width="9" style="1"/>
  </cols>
  <sheetData>
    <row r="1" spans="1:9" ht="33.950000000000003" customHeight="1">
      <c r="A1" s="34" t="s">
        <v>0</v>
      </c>
      <c r="B1" s="34"/>
      <c r="C1" s="146" t="s">
        <v>255</v>
      </c>
      <c r="D1" s="35"/>
      <c r="E1" s="35"/>
    </row>
    <row r="4" spans="1:9">
      <c r="A4" s="9" t="s">
        <v>106</v>
      </c>
    </row>
    <row r="5" spans="1:9">
      <c r="I5" s="36" t="s">
        <v>107</v>
      </c>
    </row>
    <row r="6" spans="1:9" s="30" customFormat="1" ht="29.25" customHeight="1">
      <c r="A6" s="65" t="s">
        <v>108</v>
      </c>
      <c r="B6" s="48"/>
      <c r="C6" s="48"/>
      <c r="D6" s="48"/>
      <c r="E6" s="87" t="s">
        <v>209</v>
      </c>
      <c r="F6" s="87" t="s">
        <v>210</v>
      </c>
      <c r="G6" s="87" t="s">
        <v>212</v>
      </c>
      <c r="H6" s="87" t="s">
        <v>214</v>
      </c>
      <c r="I6" s="87" t="s">
        <v>219</v>
      </c>
    </row>
    <row r="7" spans="1:9" ht="27" customHeight="1">
      <c r="A7" s="89" t="s">
        <v>109</v>
      </c>
      <c r="B7" s="58" t="s">
        <v>110</v>
      </c>
      <c r="C7" s="52"/>
      <c r="D7" s="86" t="s">
        <v>111</v>
      </c>
      <c r="E7" s="29">
        <v>554598</v>
      </c>
      <c r="F7" s="87">
        <v>682339</v>
      </c>
      <c r="G7" s="87">
        <v>651473</v>
      </c>
      <c r="H7" s="87">
        <v>605370</v>
      </c>
      <c r="I7" s="87">
        <v>617807</v>
      </c>
    </row>
    <row r="8" spans="1:9" ht="27" customHeight="1">
      <c r="A8" s="89"/>
      <c r="B8" s="76"/>
      <c r="C8" s="52" t="s">
        <v>112</v>
      </c>
      <c r="D8" s="86" t="s">
        <v>37</v>
      </c>
      <c r="E8" s="85">
        <v>272274</v>
      </c>
      <c r="F8" s="85">
        <v>272065</v>
      </c>
      <c r="G8" s="85">
        <v>287514</v>
      </c>
      <c r="H8" s="85">
        <v>286494</v>
      </c>
      <c r="I8" s="66">
        <v>294784</v>
      </c>
    </row>
    <row r="9" spans="1:9" ht="27" customHeight="1">
      <c r="A9" s="89"/>
      <c r="B9" s="52" t="s">
        <v>113</v>
      </c>
      <c r="C9" s="52"/>
      <c r="D9" s="86"/>
      <c r="E9" s="85">
        <v>550111</v>
      </c>
      <c r="F9" s="85">
        <v>677137</v>
      </c>
      <c r="G9" s="85">
        <v>643027</v>
      </c>
      <c r="H9" s="85">
        <v>601495</v>
      </c>
      <c r="I9" s="67">
        <v>614041</v>
      </c>
    </row>
    <row r="10" spans="1:9" ht="27" customHeight="1">
      <c r="A10" s="89"/>
      <c r="B10" s="52" t="s">
        <v>114</v>
      </c>
      <c r="C10" s="52"/>
      <c r="D10" s="86"/>
      <c r="E10" s="85">
        <v>4487</v>
      </c>
      <c r="F10" s="85">
        <v>5202</v>
      </c>
      <c r="G10" s="85">
        <v>8446</v>
      </c>
      <c r="H10" s="85">
        <v>3875</v>
      </c>
      <c r="I10" s="67">
        <f>I7-I9</f>
        <v>3766</v>
      </c>
    </row>
    <row r="11" spans="1:9" ht="27" customHeight="1">
      <c r="A11" s="89"/>
      <c r="B11" s="52" t="s">
        <v>115</v>
      </c>
      <c r="C11" s="52"/>
      <c r="D11" s="86"/>
      <c r="E11" s="85">
        <v>2364</v>
      </c>
      <c r="F11" s="85">
        <v>2271</v>
      </c>
      <c r="G11" s="85">
        <v>3350</v>
      </c>
      <c r="H11" s="85">
        <v>2127</v>
      </c>
      <c r="I11" s="67">
        <v>1537</v>
      </c>
    </row>
    <row r="12" spans="1:9" ht="27" customHeight="1">
      <c r="A12" s="89"/>
      <c r="B12" s="52" t="s">
        <v>116</v>
      </c>
      <c r="C12" s="52"/>
      <c r="D12" s="86"/>
      <c r="E12" s="85">
        <v>2123</v>
      </c>
      <c r="F12" s="85">
        <v>2931</v>
      </c>
      <c r="G12" s="85">
        <v>5096</v>
      </c>
      <c r="H12" s="85">
        <v>1748</v>
      </c>
      <c r="I12" s="67">
        <f>I10-I11</f>
        <v>2229</v>
      </c>
    </row>
    <row r="13" spans="1:9" ht="27" customHeight="1">
      <c r="A13" s="89"/>
      <c r="B13" s="52" t="s">
        <v>117</v>
      </c>
      <c r="C13" s="52"/>
      <c r="D13" s="86"/>
      <c r="E13" s="85">
        <v>225</v>
      </c>
      <c r="F13" s="85">
        <v>808</v>
      </c>
      <c r="G13" s="85">
        <v>2165</v>
      </c>
      <c r="H13" s="85">
        <v>-3348</v>
      </c>
      <c r="I13" s="67">
        <v>480</v>
      </c>
    </row>
    <row r="14" spans="1:9" ht="27" customHeight="1">
      <c r="A14" s="89"/>
      <c r="B14" s="52" t="s">
        <v>118</v>
      </c>
      <c r="C14" s="52"/>
      <c r="D14" s="86"/>
      <c r="E14" s="85">
        <v>0</v>
      </c>
      <c r="F14" s="85">
        <v>0</v>
      </c>
      <c r="G14" s="85">
        <v>0</v>
      </c>
      <c r="H14" s="85">
        <v>0</v>
      </c>
      <c r="I14" s="67">
        <v>0</v>
      </c>
    </row>
    <row r="15" spans="1:9" ht="27" customHeight="1">
      <c r="A15" s="89"/>
      <c r="B15" s="52" t="s">
        <v>119</v>
      </c>
      <c r="C15" s="52"/>
      <c r="D15" s="86"/>
      <c r="E15" s="85">
        <v>-288</v>
      </c>
      <c r="F15" s="85">
        <v>710</v>
      </c>
      <c r="G15" s="85">
        <v>8757</v>
      </c>
      <c r="H15" s="85">
        <v>-2389</v>
      </c>
      <c r="I15" s="67">
        <v>895</v>
      </c>
    </row>
    <row r="16" spans="1:9" ht="27" customHeight="1">
      <c r="A16" s="89"/>
      <c r="B16" s="52" t="s">
        <v>120</v>
      </c>
      <c r="C16" s="52"/>
      <c r="D16" s="86" t="s">
        <v>38</v>
      </c>
      <c r="E16" s="85">
        <v>36704</v>
      </c>
      <c r="F16" s="85">
        <v>35788</v>
      </c>
      <c r="G16" s="85">
        <v>43084</v>
      </c>
      <c r="H16" s="85">
        <v>45508</v>
      </c>
      <c r="I16" s="67">
        <v>50719</v>
      </c>
    </row>
    <row r="17" spans="1:9" ht="27" customHeight="1">
      <c r="A17" s="89"/>
      <c r="B17" s="52" t="s">
        <v>121</v>
      </c>
      <c r="C17" s="52"/>
      <c r="D17" s="86" t="s">
        <v>39</v>
      </c>
      <c r="E17" s="85">
        <v>94942</v>
      </c>
      <c r="F17" s="85">
        <v>103927</v>
      </c>
      <c r="G17" s="85">
        <v>93439</v>
      </c>
      <c r="H17" s="85">
        <v>103721</v>
      </c>
      <c r="I17" s="67">
        <v>116150</v>
      </c>
    </row>
    <row r="18" spans="1:9" ht="27" customHeight="1">
      <c r="A18" s="89"/>
      <c r="B18" s="52" t="s">
        <v>122</v>
      </c>
      <c r="C18" s="52"/>
      <c r="D18" s="86" t="s">
        <v>40</v>
      </c>
      <c r="E18" s="85">
        <v>1017134</v>
      </c>
      <c r="F18" s="85">
        <v>1022320</v>
      </c>
      <c r="G18" s="85">
        <v>1023779</v>
      </c>
      <c r="H18" s="85">
        <v>1014124</v>
      </c>
      <c r="I18" s="67">
        <v>1008758</v>
      </c>
    </row>
    <row r="19" spans="1:9" ht="27" customHeight="1">
      <c r="A19" s="89"/>
      <c r="B19" s="52" t="s">
        <v>123</v>
      </c>
      <c r="C19" s="52"/>
      <c r="D19" s="86" t="s">
        <v>124</v>
      </c>
      <c r="E19" s="85">
        <f>E17+E18-E16</f>
        <v>1075372</v>
      </c>
      <c r="F19" s="85">
        <f>F17+F18-F16</f>
        <v>1090459</v>
      </c>
      <c r="G19" s="85">
        <f>G17+G18-G16</f>
        <v>1074134</v>
      </c>
      <c r="H19" s="85">
        <f>H17+H18-H16</f>
        <v>1072337</v>
      </c>
      <c r="I19" s="85">
        <f>I17+I18-I16</f>
        <v>1074189</v>
      </c>
    </row>
    <row r="20" spans="1:9" ht="27" customHeight="1">
      <c r="A20" s="89"/>
      <c r="B20" s="52" t="s">
        <v>125</v>
      </c>
      <c r="C20" s="52"/>
      <c r="D20" s="86" t="s">
        <v>126</v>
      </c>
      <c r="E20" s="68">
        <f>E18/E8</f>
        <v>3.7357000668444287</v>
      </c>
      <c r="F20" s="68">
        <f>F18/F8</f>
        <v>3.757631448367118</v>
      </c>
      <c r="G20" s="68">
        <f>G18/G8</f>
        <v>3.5607970394485138</v>
      </c>
      <c r="H20" s="68">
        <f>H18/H8</f>
        <v>3.5397739568716973</v>
      </c>
      <c r="I20" s="68">
        <f>I18/I8</f>
        <v>3.4220242618323926</v>
      </c>
    </row>
    <row r="21" spans="1:9" ht="27" customHeight="1">
      <c r="A21" s="89"/>
      <c r="B21" s="52" t="s">
        <v>127</v>
      </c>
      <c r="C21" s="52"/>
      <c r="D21" s="86" t="s">
        <v>128</v>
      </c>
      <c r="E21" s="68">
        <f>E19/E8</f>
        <v>3.9495948933794631</v>
      </c>
      <c r="F21" s="68">
        <f>F19/F8</f>
        <v>4.0080826273133257</v>
      </c>
      <c r="G21" s="68">
        <f>G19/G8</f>
        <v>3.735936337013154</v>
      </c>
      <c r="H21" s="68">
        <f>H19/H8</f>
        <v>3.74296494865512</v>
      </c>
      <c r="I21" s="68">
        <f>I19/I8</f>
        <v>3.6439867835432045</v>
      </c>
    </row>
    <row r="22" spans="1:9" ht="27" customHeight="1">
      <c r="A22" s="89"/>
      <c r="B22" s="52" t="s">
        <v>129</v>
      </c>
      <c r="C22" s="52"/>
      <c r="D22" s="86" t="s">
        <v>130</v>
      </c>
      <c r="E22" s="85">
        <f>E18/E24*1000000</f>
        <v>1058097.173994004</v>
      </c>
      <c r="F22" s="85">
        <f>F18/F24*1000000</f>
        <v>1088699.0710617031</v>
      </c>
      <c r="G22" s="85">
        <f>G18/G24*1000000</f>
        <v>1090252.8036940286</v>
      </c>
      <c r="H22" s="85">
        <f>H18/H24*1000000</f>
        <v>1079970.9061168504</v>
      </c>
      <c r="I22" s="85">
        <f>I18/I24*1000000</f>
        <v>1074256.4926109842</v>
      </c>
    </row>
    <row r="23" spans="1:9" ht="27" customHeight="1">
      <c r="A23" s="89"/>
      <c r="B23" s="52" t="s">
        <v>131</v>
      </c>
      <c r="C23" s="52"/>
      <c r="D23" s="86" t="s">
        <v>132</v>
      </c>
      <c r="E23" s="85">
        <f>E19/E24*1000000</f>
        <v>1118680.6007785404</v>
      </c>
      <c r="F23" s="85">
        <f>F19/F24*1000000</f>
        <v>1161262.3252317021</v>
      </c>
      <c r="G23" s="85">
        <f>G19/G24*1000000</f>
        <v>1143877.3456410824</v>
      </c>
      <c r="H23" s="85">
        <f>H19/H24*1000000</f>
        <v>1141963.6667238181</v>
      </c>
      <c r="I23" s="85">
        <f>I19/I24*1000000</f>
        <v>1143935.9167821228</v>
      </c>
    </row>
    <row r="24" spans="1:9" ht="27" customHeight="1">
      <c r="A24" s="89"/>
      <c r="B24" s="69" t="s">
        <v>133</v>
      </c>
      <c r="C24" s="70"/>
      <c r="D24" s="86" t="s">
        <v>134</v>
      </c>
      <c r="E24" s="85">
        <v>961286</v>
      </c>
      <c r="F24" s="147">
        <v>939029</v>
      </c>
      <c r="G24" s="147">
        <f>F24</f>
        <v>939029</v>
      </c>
      <c r="H24" s="147">
        <f>G24</f>
        <v>939029</v>
      </c>
      <c r="I24" s="67">
        <f>F24</f>
        <v>939029</v>
      </c>
    </row>
    <row r="25" spans="1:9" ht="27" customHeight="1">
      <c r="A25" s="89"/>
      <c r="B25" s="27" t="s">
        <v>135</v>
      </c>
      <c r="C25" s="27"/>
      <c r="D25" s="27"/>
      <c r="E25" s="85">
        <v>279341</v>
      </c>
      <c r="F25" s="85">
        <v>283150</v>
      </c>
      <c r="G25" s="85">
        <v>292777</v>
      </c>
      <c r="H25" s="85">
        <v>283020</v>
      </c>
      <c r="I25" s="84">
        <v>287671</v>
      </c>
    </row>
    <row r="26" spans="1:9" ht="27" customHeight="1">
      <c r="A26" s="89"/>
      <c r="B26" s="27" t="s">
        <v>136</v>
      </c>
      <c r="C26" s="27"/>
      <c r="D26" s="27"/>
      <c r="E26" s="71">
        <v>0.71</v>
      </c>
      <c r="F26" s="71">
        <v>0.71199999999999997</v>
      </c>
      <c r="G26" s="71">
        <v>0.70099999999999996</v>
      </c>
      <c r="H26" s="71">
        <v>0.70099999999999996</v>
      </c>
      <c r="I26" s="72">
        <v>0.69099999999999995</v>
      </c>
    </row>
    <row r="27" spans="1:9" ht="27" customHeight="1">
      <c r="A27" s="89"/>
      <c r="B27" s="27" t="s">
        <v>137</v>
      </c>
      <c r="C27" s="27"/>
      <c r="D27" s="27"/>
      <c r="E27" s="73">
        <v>0.8</v>
      </c>
      <c r="F27" s="73">
        <v>1</v>
      </c>
      <c r="G27" s="73">
        <v>1.7</v>
      </c>
      <c r="H27" s="73">
        <v>0.6</v>
      </c>
      <c r="I27" s="74">
        <v>0.8</v>
      </c>
    </row>
    <row r="28" spans="1:9" ht="27" customHeight="1">
      <c r="A28" s="89"/>
      <c r="B28" s="27" t="s">
        <v>138</v>
      </c>
      <c r="C28" s="27"/>
      <c r="D28" s="27"/>
      <c r="E28" s="73">
        <v>99.6</v>
      </c>
      <c r="F28" s="73">
        <v>99.4</v>
      </c>
      <c r="G28" s="73">
        <v>96.3</v>
      </c>
      <c r="H28" s="73">
        <v>99.3</v>
      </c>
      <c r="I28" s="74">
        <v>97.1</v>
      </c>
    </row>
    <row r="29" spans="1:9" ht="27" customHeight="1">
      <c r="A29" s="89"/>
      <c r="B29" s="27" t="s">
        <v>139</v>
      </c>
      <c r="C29" s="27"/>
      <c r="D29" s="27"/>
      <c r="E29" s="73">
        <v>46.4</v>
      </c>
      <c r="F29" s="73">
        <v>38</v>
      </c>
      <c r="G29" s="73">
        <v>43.1</v>
      </c>
      <c r="H29" s="73">
        <v>45.1</v>
      </c>
      <c r="I29" s="74">
        <v>44</v>
      </c>
    </row>
    <row r="30" spans="1:9" ht="27" customHeight="1">
      <c r="A30" s="89"/>
      <c r="B30" s="89" t="s">
        <v>140</v>
      </c>
      <c r="C30" s="27" t="s">
        <v>141</v>
      </c>
      <c r="D30" s="27"/>
      <c r="E30" s="73">
        <v>0</v>
      </c>
      <c r="F30" s="73">
        <v>0</v>
      </c>
      <c r="G30" s="73">
        <v>0</v>
      </c>
      <c r="H30" s="73">
        <v>0</v>
      </c>
      <c r="I30" s="148">
        <v>0</v>
      </c>
    </row>
    <row r="31" spans="1:9" ht="27" customHeight="1">
      <c r="A31" s="89"/>
      <c r="B31" s="89"/>
      <c r="C31" s="27" t="s">
        <v>142</v>
      </c>
      <c r="D31" s="27"/>
      <c r="E31" s="73">
        <v>0</v>
      </c>
      <c r="F31" s="73">
        <v>0</v>
      </c>
      <c r="G31" s="73">
        <v>0</v>
      </c>
      <c r="H31" s="73">
        <v>0</v>
      </c>
      <c r="I31" s="74">
        <v>0</v>
      </c>
    </row>
    <row r="32" spans="1:9" ht="27" customHeight="1">
      <c r="A32" s="89"/>
      <c r="B32" s="89"/>
      <c r="C32" s="27" t="s">
        <v>143</v>
      </c>
      <c r="D32" s="27"/>
      <c r="E32" s="73">
        <v>9.9</v>
      </c>
      <c r="F32" s="73">
        <v>10.6</v>
      </c>
      <c r="G32" s="73">
        <v>10.3</v>
      </c>
      <c r="H32" s="73">
        <v>10.4</v>
      </c>
      <c r="I32" s="74">
        <v>10.1</v>
      </c>
    </row>
    <row r="33" spans="1:9" ht="27" customHeight="1">
      <c r="A33" s="89"/>
      <c r="B33" s="89"/>
      <c r="C33" s="27" t="s">
        <v>144</v>
      </c>
      <c r="D33" s="27"/>
      <c r="E33" s="73">
        <v>170.8</v>
      </c>
      <c r="F33" s="73">
        <v>161.6</v>
      </c>
      <c r="G33" s="73">
        <v>150</v>
      </c>
      <c r="H33" s="73">
        <v>147.19999999999999</v>
      </c>
      <c r="I33" s="75">
        <v>143.19999999999999</v>
      </c>
    </row>
    <row r="34" spans="1:9" ht="27" customHeight="1">
      <c r="A34" s="1" t="s">
        <v>221</v>
      </c>
      <c r="E34" s="37"/>
      <c r="F34" s="37"/>
      <c r="G34" s="37"/>
      <c r="H34" s="37"/>
      <c r="I34" s="38"/>
    </row>
    <row r="35" spans="1:9" ht="27" customHeight="1">
      <c r="A35" s="11" t="s">
        <v>82</v>
      </c>
    </row>
    <row r="36" spans="1:9">
      <c r="A36" s="39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1"/>
  <sheetViews>
    <sheetView view="pageBreakPreview" zoomScaleNormal="100" zoomScaleSheetLayoutView="100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D2" sqref="D2"/>
    </sheetView>
  </sheetViews>
  <sheetFormatPr defaultColWidth="9" defaultRowHeight="13.5"/>
  <cols>
    <col min="1" max="1" width="3.625" style="1" customWidth="1"/>
    <col min="2" max="3" width="1.625" style="1" customWidth="1"/>
    <col min="4" max="4" width="22.625" style="1" customWidth="1"/>
    <col min="5" max="5" width="10.625" style="1" customWidth="1"/>
    <col min="6" max="21" width="13.625" style="1" customWidth="1"/>
    <col min="22" max="25" width="12" style="1" customWidth="1"/>
    <col min="26" max="16384" width="9" style="1"/>
  </cols>
  <sheetData>
    <row r="1" spans="1:25" ht="33.950000000000003" customHeight="1">
      <c r="A1" s="17" t="s">
        <v>0</v>
      </c>
      <c r="B1" s="13"/>
      <c r="C1" s="13"/>
      <c r="D1" s="149" t="s">
        <v>255</v>
      </c>
      <c r="E1" s="14"/>
      <c r="F1" s="14"/>
      <c r="G1" s="14"/>
    </row>
    <row r="2" spans="1:25" ht="15" customHeight="1"/>
    <row r="3" spans="1:25" ht="15" customHeight="1">
      <c r="A3" s="15" t="s">
        <v>145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5.95" customHeight="1">
      <c r="A5" s="12" t="s">
        <v>256</v>
      </c>
      <c r="B5" s="12"/>
      <c r="C5" s="12"/>
      <c r="D5" s="12"/>
      <c r="K5" s="16"/>
      <c r="O5" s="16" t="s">
        <v>43</v>
      </c>
    </row>
    <row r="6" spans="1:25" ht="15.95" customHeight="1">
      <c r="A6" s="97" t="s">
        <v>44</v>
      </c>
      <c r="B6" s="96"/>
      <c r="C6" s="96"/>
      <c r="D6" s="96"/>
      <c r="E6" s="96"/>
      <c r="F6" s="101" t="s">
        <v>223</v>
      </c>
      <c r="G6" s="101"/>
      <c r="H6" s="101" t="s">
        <v>225</v>
      </c>
      <c r="I6" s="101" t="s">
        <v>225</v>
      </c>
      <c r="J6" s="101" t="s">
        <v>227</v>
      </c>
      <c r="K6" s="101" t="s">
        <v>227</v>
      </c>
      <c r="L6" s="101" t="s">
        <v>229</v>
      </c>
      <c r="M6" s="101" t="s">
        <v>229</v>
      </c>
      <c r="N6" s="101" t="s">
        <v>231</v>
      </c>
      <c r="O6" s="101" t="s">
        <v>231</v>
      </c>
    </row>
    <row r="7" spans="1:25" ht="15.95" customHeight="1">
      <c r="A7" s="96"/>
      <c r="B7" s="96"/>
      <c r="C7" s="96"/>
      <c r="D7" s="96"/>
      <c r="E7" s="96"/>
      <c r="F7" s="50" t="s">
        <v>251</v>
      </c>
      <c r="G7" s="50" t="s">
        <v>252</v>
      </c>
      <c r="H7" s="50" t="s">
        <v>251</v>
      </c>
      <c r="I7" s="50" t="s">
        <v>252</v>
      </c>
      <c r="J7" s="50" t="s">
        <v>251</v>
      </c>
      <c r="K7" s="50" t="s">
        <v>252</v>
      </c>
      <c r="L7" s="50" t="s">
        <v>251</v>
      </c>
      <c r="M7" s="50" t="s">
        <v>252</v>
      </c>
      <c r="N7" s="50" t="s">
        <v>251</v>
      </c>
      <c r="O7" s="50" t="s">
        <v>252</v>
      </c>
    </row>
    <row r="8" spans="1:25" ht="15.95" customHeight="1">
      <c r="A8" s="94" t="s">
        <v>83</v>
      </c>
      <c r="B8" s="58" t="s">
        <v>45</v>
      </c>
      <c r="C8" s="52"/>
      <c r="D8" s="52"/>
      <c r="E8" s="86" t="s">
        <v>36</v>
      </c>
      <c r="F8" s="84">
        <v>18711</v>
      </c>
      <c r="G8" s="84">
        <v>18641</v>
      </c>
      <c r="H8" s="84">
        <v>1831</v>
      </c>
      <c r="I8" s="84">
        <v>1806</v>
      </c>
      <c r="J8" s="84">
        <v>1926</v>
      </c>
      <c r="K8" s="84">
        <v>1722</v>
      </c>
      <c r="L8" s="80">
        <v>247</v>
      </c>
      <c r="M8" s="84">
        <v>251</v>
      </c>
      <c r="N8" s="84">
        <v>25314</v>
      </c>
      <c r="O8" s="84">
        <v>25667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95" customHeight="1">
      <c r="A9" s="94"/>
      <c r="B9" s="60"/>
      <c r="C9" s="52" t="s">
        <v>46</v>
      </c>
      <c r="D9" s="52"/>
      <c r="E9" s="86" t="s">
        <v>37</v>
      </c>
      <c r="F9" s="84">
        <v>18706</v>
      </c>
      <c r="G9" s="84">
        <v>18635</v>
      </c>
      <c r="H9" s="84">
        <v>1831</v>
      </c>
      <c r="I9" s="84">
        <v>1806</v>
      </c>
      <c r="J9" s="84">
        <v>1926</v>
      </c>
      <c r="K9" s="84">
        <v>1722</v>
      </c>
      <c r="L9" s="80">
        <v>247</v>
      </c>
      <c r="M9" s="84">
        <v>251</v>
      </c>
      <c r="N9" s="84">
        <v>25310</v>
      </c>
      <c r="O9" s="84">
        <v>25659</v>
      </c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5.95" customHeight="1">
      <c r="A10" s="94"/>
      <c r="B10" s="59"/>
      <c r="C10" s="52" t="s">
        <v>47</v>
      </c>
      <c r="D10" s="52"/>
      <c r="E10" s="86" t="s">
        <v>38</v>
      </c>
      <c r="F10" s="84">
        <v>5</v>
      </c>
      <c r="G10" s="84">
        <v>6</v>
      </c>
      <c r="H10" s="84">
        <v>0.3</v>
      </c>
      <c r="I10" s="84">
        <v>0</v>
      </c>
      <c r="J10" s="62">
        <v>0</v>
      </c>
      <c r="K10" s="62">
        <v>0</v>
      </c>
      <c r="L10" s="80">
        <v>0</v>
      </c>
      <c r="M10" s="84">
        <v>0</v>
      </c>
      <c r="N10" s="84">
        <v>4</v>
      </c>
      <c r="O10" s="84">
        <v>8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5.95" customHeight="1">
      <c r="A11" s="94"/>
      <c r="B11" s="58" t="s">
        <v>48</v>
      </c>
      <c r="C11" s="52"/>
      <c r="D11" s="52"/>
      <c r="E11" s="86" t="s">
        <v>39</v>
      </c>
      <c r="F11" s="84">
        <v>18949</v>
      </c>
      <c r="G11" s="84">
        <v>18922</v>
      </c>
      <c r="H11" s="84">
        <v>1454</v>
      </c>
      <c r="I11" s="84">
        <v>1560</v>
      </c>
      <c r="J11" s="84">
        <v>1800</v>
      </c>
      <c r="K11" s="84">
        <v>1940</v>
      </c>
      <c r="L11" s="137">
        <v>392</v>
      </c>
      <c r="M11" s="84">
        <v>400</v>
      </c>
      <c r="N11" s="84">
        <v>25304</v>
      </c>
      <c r="O11" s="84">
        <v>25708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5.95" customHeight="1">
      <c r="A12" s="94"/>
      <c r="B12" s="60"/>
      <c r="C12" s="52" t="s">
        <v>49</v>
      </c>
      <c r="D12" s="52"/>
      <c r="E12" s="86" t="s">
        <v>40</v>
      </c>
      <c r="F12" s="84">
        <v>18933</v>
      </c>
      <c r="G12" s="84">
        <v>18917</v>
      </c>
      <c r="H12" s="84">
        <v>1454</v>
      </c>
      <c r="I12" s="84">
        <v>1560</v>
      </c>
      <c r="J12" s="84">
        <v>1800</v>
      </c>
      <c r="K12" s="84">
        <v>1940</v>
      </c>
      <c r="L12" s="137">
        <v>392</v>
      </c>
      <c r="M12" s="84">
        <v>400</v>
      </c>
      <c r="N12" s="84">
        <v>25298</v>
      </c>
      <c r="O12" s="84">
        <v>25701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5.95" customHeight="1">
      <c r="A13" s="94"/>
      <c r="B13" s="59"/>
      <c r="C13" s="52" t="s">
        <v>50</v>
      </c>
      <c r="D13" s="52"/>
      <c r="E13" s="86" t="s">
        <v>41</v>
      </c>
      <c r="F13" s="84">
        <v>16</v>
      </c>
      <c r="G13" s="84">
        <v>5</v>
      </c>
      <c r="H13" s="62">
        <v>0</v>
      </c>
      <c r="I13" s="62">
        <v>0</v>
      </c>
      <c r="J13" s="62">
        <v>0</v>
      </c>
      <c r="K13" s="62">
        <v>0</v>
      </c>
      <c r="L13" s="80">
        <v>0</v>
      </c>
      <c r="M13" s="84">
        <v>0</v>
      </c>
      <c r="N13" s="84">
        <v>6</v>
      </c>
      <c r="O13" s="84">
        <v>7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5.95" customHeight="1">
      <c r="A14" s="94"/>
      <c r="B14" s="52" t="s">
        <v>51</v>
      </c>
      <c r="C14" s="52"/>
      <c r="D14" s="52"/>
      <c r="E14" s="86" t="s">
        <v>87</v>
      </c>
      <c r="F14" s="84">
        <f>F9-F12</f>
        <v>-227</v>
      </c>
      <c r="G14" s="84">
        <f>G9-G12</f>
        <v>-282</v>
      </c>
      <c r="H14" s="84">
        <f>H9-H12</f>
        <v>377</v>
      </c>
      <c r="I14" s="84">
        <f t="shared" ref="G14:Q15" si="0">I9-I12</f>
        <v>246</v>
      </c>
      <c r="J14" s="84">
        <f t="shared" si="0"/>
        <v>126</v>
      </c>
      <c r="K14" s="84">
        <f t="shared" si="0"/>
        <v>-218</v>
      </c>
      <c r="L14" s="80">
        <f t="shared" si="0"/>
        <v>-145</v>
      </c>
      <c r="M14" s="84">
        <f t="shared" si="0"/>
        <v>-149</v>
      </c>
      <c r="N14" s="84">
        <f>N9-N12</f>
        <v>12</v>
      </c>
      <c r="O14" s="84">
        <f t="shared" si="0"/>
        <v>-42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5.95" customHeight="1">
      <c r="A15" s="94"/>
      <c r="B15" s="52" t="s">
        <v>52</v>
      </c>
      <c r="C15" s="52"/>
      <c r="D15" s="52"/>
      <c r="E15" s="86" t="s">
        <v>88</v>
      </c>
      <c r="F15" s="84">
        <f t="shared" ref="F15" si="1">F10-F13</f>
        <v>-11</v>
      </c>
      <c r="G15" s="84">
        <f t="shared" si="0"/>
        <v>1</v>
      </c>
      <c r="H15" s="84">
        <f t="shared" si="0"/>
        <v>0.3</v>
      </c>
      <c r="I15" s="84">
        <f t="shared" si="0"/>
        <v>0</v>
      </c>
      <c r="J15" s="84">
        <f t="shared" si="0"/>
        <v>0</v>
      </c>
      <c r="K15" s="84">
        <f>K10-K13</f>
        <v>0</v>
      </c>
      <c r="L15" s="80">
        <f t="shared" si="0"/>
        <v>0</v>
      </c>
      <c r="M15" s="84">
        <f t="shared" si="0"/>
        <v>0</v>
      </c>
      <c r="N15" s="84">
        <f>N10-N13</f>
        <v>-2</v>
      </c>
      <c r="O15" s="84">
        <f t="shared" si="0"/>
        <v>1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5.95" customHeight="1">
      <c r="A16" s="94"/>
      <c r="B16" s="52" t="s">
        <v>53</v>
      </c>
      <c r="C16" s="52"/>
      <c r="D16" s="52"/>
      <c r="E16" s="86" t="s">
        <v>89</v>
      </c>
      <c r="F16" s="84">
        <f t="shared" ref="F16:O16" si="2">F8-F11</f>
        <v>-238</v>
      </c>
      <c r="G16" s="84">
        <f t="shared" si="2"/>
        <v>-281</v>
      </c>
      <c r="H16" s="84">
        <f>H8-H11</f>
        <v>377</v>
      </c>
      <c r="I16" s="84">
        <f t="shared" si="2"/>
        <v>246</v>
      </c>
      <c r="J16" s="84">
        <f t="shared" si="2"/>
        <v>126</v>
      </c>
      <c r="K16" s="84">
        <f t="shared" si="2"/>
        <v>-218</v>
      </c>
      <c r="L16" s="80">
        <f t="shared" si="2"/>
        <v>-145</v>
      </c>
      <c r="M16" s="84">
        <f t="shared" si="2"/>
        <v>-149</v>
      </c>
      <c r="N16" s="84">
        <f>N8-N11</f>
        <v>10</v>
      </c>
      <c r="O16" s="84">
        <f t="shared" si="2"/>
        <v>-41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5.95" customHeight="1">
      <c r="A17" s="94"/>
      <c r="B17" s="52" t="s">
        <v>54</v>
      </c>
      <c r="C17" s="52"/>
      <c r="D17" s="52"/>
      <c r="E17" s="50"/>
      <c r="F17" s="62">
        <v>0</v>
      </c>
      <c r="G17" s="62">
        <v>0</v>
      </c>
      <c r="H17" s="62">
        <v>0</v>
      </c>
      <c r="I17" s="62">
        <v>0</v>
      </c>
      <c r="J17" s="84">
        <v>2432</v>
      </c>
      <c r="K17" s="84">
        <v>2558</v>
      </c>
      <c r="L17" s="80">
        <v>12126</v>
      </c>
      <c r="M17" s="84">
        <v>11980</v>
      </c>
      <c r="N17" s="62">
        <v>0</v>
      </c>
      <c r="O17" s="62">
        <v>0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5.95" customHeight="1">
      <c r="A18" s="94"/>
      <c r="B18" s="52" t="s">
        <v>55</v>
      </c>
      <c r="C18" s="52"/>
      <c r="D18" s="52"/>
      <c r="E18" s="50"/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104">
        <v>0</v>
      </c>
      <c r="M18" s="63">
        <v>0</v>
      </c>
      <c r="N18" s="63">
        <v>0</v>
      </c>
      <c r="O18" s="63">
        <v>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5.95" customHeight="1">
      <c r="A19" s="94" t="s">
        <v>84</v>
      </c>
      <c r="B19" s="58" t="s">
        <v>56</v>
      </c>
      <c r="C19" s="52"/>
      <c r="D19" s="52"/>
      <c r="E19" s="86"/>
      <c r="F19" s="84">
        <v>3726</v>
      </c>
      <c r="G19" s="84">
        <v>4223</v>
      </c>
      <c r="H19" s="84">
        <v>249</v>
      </c>
      <c r="I19" s="84">
        <v>49</v>
      </c>
      <c r="J19" s="84">
        <v>129</v>
      </c>
      <c r="K19" s="84">
        <v>61</v>
      </c>
      <c r="L19" s="80">
        <v>352</v>
      </c>
      <c r="M19" s="84">
        <v>336</v>
      </c>
      <c r="N19" s="84">
        <v>16666</v>
      </c>
      <c r="O19" s="84">
        <v>14488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5.95" customHeight="1">
      <c r="A20" s="94"/>
      <c r="B20" s="59"/>
      <c r="C20" s="52" t="s">
        <v>57</v>
      </c>
      <c r="D20" s="52"/>
      <c r="E20" s="86"/>
      <c r="F20" s="84">
        <v>3439</v>
      </c>
      <c r="G20" s="84">
        <v>3012</v>
      </c>
      <c r="H20" s="84">
        <v>155</v>
      </c>
      <c r="I20" s="84">
        <v>18</v>
      </c>
      <c r="J20" s="84">
        <v>53</v>
      </c>
      <c r="K20" s="84">
        <v>60</v>
      </c>
      <c r="L20" s="80">
        <v>2.4</v>
      </c>
      <c r="M20" s="84">
        <v>12</v>
      </c>
      <c r="N20" s="84">
        <v>9445</v>
      </c>
      <c r="O20" s="84">
        <v>7931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5.95" customHeight="1">
      <c r="A21" s="94"/>
      <c r="B21" s="52" t="s">
        <v>58</v>
      </c>
      <c r="C21" s="52"/>
      <c r="D21" s="52"/>
      <c r="E21" s="86" t="s">
        <v>90</v>
      </c>
      <c r="F21" s="84">
        <v>3726</v>
      </c>
      <c r="G21" s="84">
        <v>4223</v>
      </c>
      <c r="H21" s="84">
        <v>249</v>
      </c>
      <c r="I21" s="84">
        <v>49</v>
      </c>
      <c r="J21" s="84">
        <v>129</v>
      </c>
      <c r="K21" s="84">
        <v>61</v>
      </c>
      <c r="L21" s="80">
        <v>352</v>
      </c>
      <c r="M21" s="84">
        <v>336</v>
      </c>
      <c r="N21" s="84">
        <f>N19</f>
        <v>16666</v>
      </c>
      <c r="O21" s="84">
        <v>14488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5.95" customHeight="1">
      <c r="A22" s="94"/>
      <c r="B22" s="58" t="s">
        <v>59</v>
      </c>
      <c r="C22" s="52"/>
      <c r="D22" s="52"/>
      <c r="E22" s="86" t="s">
        <v>91</v>
      </c>
      <c r="F22" s="84">
        <v>12953</v>
      </c>
      <c r="G22" s="84">
        <v>12434</v>
      </c>
      <c r="H22" s="84">
        <v>1365</v>
      </c>
      <c r="I22" s="84">
        <v>976</v>
      </c>
      <c r="J22" s="84">
        <v>209</v>
      </c>
      <c r="K22" s="84">
        <v>142</v>
      </c>
      <c r="L22" s="80">
        <v>352</v>
      </c>
      <c r="M22" s="84">
        <v>336</v>
      </c>
      <c r="N22" s="84">
        <v>26671</v>
      </c>
      <c r="O22" s="84">
        <v>27161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5.95" customHeight="1">
      <c r="A23" s="94"/>
      <c r="B23" s="59" t="s">
        <v>60</v>
      </c>
      <c r="C23" s="52" t="s">
        <v>61</v>
      </c>
      <c r="D23" s="52"/>
      <c r="E23" s="86"/>
      <c r="F23" s="84">
        <v>3488</v>
      </c>
      <c r="G23" s="84">
        <v>3534</v>
      </c>
      <c r="H23" s="84">
        <v>143</v>
      </c>
      <c r="I23" s="84">
        <v>140</v>
      </c>
      <c r="J23" s="84">
        <v>51</v>
      </c>
      <c r="K23" s="84">
        <v>64</v>
      </c>
      <c r="L23" s="80">
        <v>324</v>
      </c>
      <c r="M23" s="84">
        <v>321</v>
      </c>
      <c r="N23" s="84">
        <v>12178</v>
      </c>
      <c r="O23" s="84">
        <v>12047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5.95" customHeight="1">
      <c r="A24" s="94"/>
      <c r="B24" s="52" t="s">
        <v>92</v>
      </c>
      <c r="C24" s="52"/>
      <c r="D24" s="52"/>
      <c r="E24" s="86" t="s">
        <v>93</v>
      </c>
      <c r="F24" s="84">
        <f>F21-F22</f>
        <v>-9227</v>
      </c>
      <c r="G24" s="84">
        <f>G21-G22</f>
        <v>-8211</v>
      </c>
      <c r="H24" s="84">
        <f t="shared" ref="H24:O24" si="3">H21-H22</f>
        <v>-1116</v>
      </c>
      <c r="I24" s="84">
        <f t="shared" si="3"/>
        <v>-927</v>
      </c>
      <c r="J24" s="84">
        <f>J21-J22</f>
        <v>-80</v>
      </c>
      <c r="K24" s="84">
        <f t="shared" si="3"/>
        <v>-81</v>
      </c>
      <c r="L24" s="80">
        <f t="shared" si="3"/>
        <v>0</v>
      </c>
      <c r="M24" s="84">
        <f t="shared" si="3"/>
        <v>0</v>
      </c>
      <c r="N24" s="84">
        <f t="shared" si="3"/>
        <v>-10005</v>
      </c>
      <c r="O24" s="84">
        <f t="shared" si="3"/>
        <v>-12673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5.95" customHeight="1">
      <c r="A25" s="94"/>
      <c r="B25" s="58" t="s">
        <v>62</v>
      </c>
      <c r="C25" s="58"/>
      <c r="D25" s="58"/>
      <c r="E25" s="98" t="s">
        <v>94</v>
      </c>
      <c r="F25" s="92">
        <v>8859</v>
      </c>
      <c r="G25" s="92">
        <v>7403</v>
      </c>
      <c r="H25" s="92">
        <v>1033</v>
      </c>
      <c r="I25" s="92">
        <v>794</v>
      </c>
      <c r="J25" s="92">
        <v>230</v>
      </c>
      <c r="K25" s="92">
        <v>-216</v>
      </c>
      <c r="L25" s="105">
        <v>0</v>
      </c>
      <c r="M25" s="92">
        <v>0</v>
      </c>
      <c r="N25" s="92">
        <v>10004</v>
      </c>
      <c r="O25" s="92">
        <v>12673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5.95" customHeight="1">
      <c r="A26" s="94"/>
      <c r="B26" s="76" t="s">
        <v>63</v>
      </c>
      <c r="C26" s="76"/>
      <c r="D26" s="76"/>
      <c r="E26" s="99"/>
      <c r="F26" s="93"/>
      <c r="G26" s="93"/>
      <c r="H26" s="93"/>
      <c r="I26" s="93"/>
      <c r="J26" s="93"/>
      <c r="K26" s="93"/>
      <c r="L26" s="106"/>
      <c r="M26" s="93"/>
      <c r="N26" s="93"/>
      <c r="O26" s="93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5.95" customHeight="1">
      <c r="A27" s="94"/>
      <c r="B27" s="52" t="s">
        <v>95</v>
      </c>
      <c r="C27" s="52"/>
      <c r="D27" s="52"/>
      <c r="E27" s="86" t="s">
        <v>96</v>
      </c>
      <c r="F27" s="84">
        <f t="shared" ref="F27:O27" si="4">F24+F25</f>
        <v>-368</v>
      </c>
      <c r="G27" s="84">
        <f t="shared" si="4"/>
        <v>-808</v>
      </c>
      <c r="H27" s="84">
        <f t="shared" si="4"/>
        <v>-83</v>
      </c>
      <c r="I27" s="84">
        <f t="shared" si="4"/>
        <v>-133</v>
      </c>
      <c r="J27" s="84">
        <f>J24+J25</f>
        <v>150</v>
      </c>
      <c r="K27" s="84">
        <f t="shared" si="4"/>
        <v>-297</v>
      </c>
      <c r="L27" s="80">
        <f t="shared" si="4"/>
        <v>0</v>
      </c>
      <c r="M27" s="84">
        <f t="shared" si="4"/>
        <v>0</v>
      </c>
      <c r="N27" s="84">
        <f t="shared" si="4"/>
        <v>-1</v>
      </c>
      <c r="O27" s="84">
        <f t="shared" si="4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5.95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5.95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5.95" customHeight="1">
      <c r="A30" s="96" t="s">
        <v>64</v>
      </c>
      <c r="B30" s="96"/>
      <c r="C30" s="96"/>
      <c r="D30" s="96"/>
      <c r="E30" s="96"/>
      <c r="F30" s="102" t="s">
        <v>233</v>
      </c>
      <c r="G30" s="102"/>
      <c r="H30" s="102" t="s">
        <v>235</v>
      </c>
      <c r="I30" s="102" t="s">
        <v>235</v>
      </c>
      <c r="J30" s="102" t="s">
        <v>237</v>
      </c>
      <c r="K30" s="102" t="s">
        <v>237</v>
      </c>
      <c r="L30" s="102" t="s">
        <v>239</v>
      </c>
      <c r="M30" s="102" t="s">
        <v>239</v>
      </c>
      <c r="N30" s="102" t="s">
        <v>241</v>
      </c>
      <c r="O30" s="102" t="s">
        <v>241</v>
      </c>
      <c r="P30" s="23"/>
      <c r="Q30" s="18"/>
      <c r="R30" s="23"/>
      <c r="S30" s="18"/>
      <c r="T30" s="23"/>
      <c r="U30" s="18"/>
      <c r="V30" s="23"/>
      <c r="W30" s="18"/>
      <c r="X30" s="23"/>
      <c r="Y30" s="18"/>
    </row>
    <row r="31" spans="1:25" ht="15.95" customHeight="1">
      <c r="A31" s="96"/>
      <c r="B31" s="96"/>
      <c r="C31" s="96"/>
      <c r="D31" s="96"/>
      <c r="E31" s="96"/>
      <c r="F31" s="50" t="s">
        <v>251</v>
      </c>
      <c r="G31" s="50" t="s">
        <v>252</v>
      </c>
      <c r="H31" s="50" t="s">
        <v>251</v>
      </c>
      <c r="I31" s="50" t="s">
        <v>252</v>
      </c>
      <c r="J31" s="50" t="s">
        <v>251</v>
      </c>
      <c r="K31" s="50" t="s">
        <v>252</v>
      </c>
      <c r="L31" s="50" t="s">
        <v>251</v>
      </c>
      <c r="M31" s="50" t="s">
        <v>252</v>
      </c>
      <c r="N31" s="50" t="s">
        <v>251</v>
      </c>
      <c r="O31" s="50" t="s">
        <v>252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5.95" customHeight="1">
      <c r="A32" s="94" t="s">
        <v>85</v>
      </c>
      <c r="B32" s="58" t="s">
        <v>45</v>
      </c>
      <c r="C32" s="52"/>
      <c r="D32" s="52"/>
      <c r="E32" s="86" t="s">
        <v>36</v>
      </c>
      <c r="F32" s="80">
        <v>318</v>
      </c>
      <c r="G32" s="84">
        <v>300</v>
      </c>
      <c r="H32" s="84">
        <v>393</v>
      </c>
      <c r="I32" s="84">
        <v>333</v>
      </c>
      <c r="J32" s="84">
        <v>3275</v>
      </c>
      <c r="K32" s="84">
        <v>3279</v>
      </c>
      <c r="L32" s="84">
        <v>671</v>
      </c>
      <c r="M32" s="84">
        <v>747</v>
      </c>
      <c r="N32" s="84">
        <v>20</v>
      </c>
      <c r="O32" s="84">
        <v>217</v>
      </c>
      <c r="P32" s="20"/>
      <c r="Q32" s="20"/>
      <c r="R32" s="20"/>
      <c r="S32" s="20"/>
      <c r="T32" s="22"/>
      <c r="U32" s="22"/>
      <c r="V32" s="20"/>
      <c r="W32" s="20"/>
      <c r="X32" s="22"/>
      <c r="Y32" s="22"/>
    </row>
    <row r="33" spans="1:25" ht="15.95" customHeight="1">
      <c r="A33" s="100"/>
      <c r="B33" s="60"/>
      <c r="C33" s="58" t="s">
        <v>65</v>
      </c>
      <c r="D33" s="52"/>
      <c r="E33" s="86"/>
      <c r="F33" s="80">
        <v>166</v>
      </c>
      <c r="G33" s="84">
        <v>170</v>
      </c>
      <c r="H33" s="84">
        <v>58</v>
      </c>
      <c r="I33" s="84">
        <v>58</v>
      </c>
      <c r="J33" s="84">
        <v>3184</v>
      </c>
      <c r="K33" s="84">
        <v>3184</v>
      </c>
      <c r="L33" s="84">
        <v>574</v>
      </c>
      <c r="M33" s="84">
        <v>624</v>
      </c>
      <c r="N33" s="84">
        <v>20</v>
      </c>
      <c r="O33" s="84">
        <v>217</v>
      </c>
      <c r="P33" s="20"/>
      <c r="Q33" s="20"/>
      <c r="R33" s="20"/>
      <c r="S33" s="20"/>
      <c r="T33" s="22"/>
      <c r="U33" s="22"/>
      <c r="V33" s="20"/>
      <c r="W33" s="20"/>
      <c r="X33" s="22"/>
      <c r="Y33" s="22"/>
    </row>
    <row r="34" spans="1:25" ht="15.95" customHeight="1">
      <c r="A34" s="100"/>
      <c r="B34" s="60"/>
      <c r="C34" s="59"/>
      <c r="D34" s="52" t="s">
        <v>66</v>
      </c>
      <c r="E34" s="86"/>
      <c r="F34" s="80">
        <v>113</v>
      </c>
      <c r="G34" s="84">
        <v>116</v>
      </c>
      <c r="H34" s="84">
        <v>56</v>
      </c>
      <c r="I34" s="84">
        <v>55</v>
      </c>
      <c r="J34" s="84">
        <v>2948</v>
      </c>
      <c r="K34" s="84">
        <v>2950</v>
      </c>
      <c r="L34" s="84">
        <v>437</v>
      </c>
      <c r="M34" s="84">
        <v>439</v>
      </c>
      <c r="N34" s="84">
        <v>0</v>
      </c>
      <c r="O34" s="84">
        <v>198</v>
      </c>
      <c r="P34" s="20"/>
      <c r="Q34" s="20"/>
      <c r="R34" s="20"/>
      <c r="S34" s="20"/>
      <c r="T34" s="22"/>
      <c r="U34" s="22"/>
      <c r="V34" s="20"/>
      <c r="W34" s="20"/>
      <c r="X34" s="22"/>
      <c r="Y34" s="22"/>
    </row>
    <row r="35" spans="1:25" ht="15.95" customHeight="1">
      <c r="A35" s="100"/>
      <c r="B35" s="59"/>
      <c r="C35" s="52" t="s">
        <v>67</v>
      </c>
      <c r="D35" s="52"/>
      <c r="E35" s="86"/>
      <c r="F35" s="80">
        <v>152</v>
      </c>
      <c r="G35" s="84">
        <v>130</v>
      </c>
      <c r="H35" s="84">
        <v>335</v>
      </c>
      <c r="I35" s="84">
        <v>275</v>
      </c>
      <c r="J35" s="63">
        <v>92</v>
      </c>
      <c r="K35" s="63">
        <v>95</v>
      </c>
      <c r="L35" s="84">
        <v>97</v>
      </c>
      <c r="M35" s="84">
        <v>123</v>
      </c>
      <c r="N35" s="84">
        <v>0</v>
      </c>
      <c r="O35" s="84">
        <v>0</v>
      </c>
      <c r="P35" s="20"/>
      <c r="Q35" s="20"/>
      <c r="R35" s="20"/>
      <c r="S35" s="20"/>
      <c r="T35" s="22"/>
      <c r="U35" s="22"/>
      <c r="V35" s="20"/>
      <c r="W35" s="20"/>
      <c r="X35" s="22"/>
      <c r="Y35" s="22"/>
    </row>
    <row r="36" spans="1:25" ht="15.95" customHeight="1">
      <c r="A36" s="100"/>
      <c r="B36" s="58" t="s">
        <v>48</v>
      </c>
      <c r="C36" s="52"/>
      <c r="D36" s="52"/>
      <c r="E36" s="86" t="s">
        <v>37</v>
      </c>
      <c r="F36" s="80">
        <v>310</v>
      </c>
      <c r="G36" s="84">
        <v>311</v>
      </c>
      <c r="H36" s="84">
        <v>397</v>
      </c>
      <c r="I36" s="84">
        <v>365</v>
      </c>
      <c r="J36" s="84">
        <v>1591</v>
      </c>
      <c r="K36" s="84">
        <v>1428</v>
      </c>
      <c r="L36" s="84">
        <v>627</v>
      </c>
      <c r="M36" s="84">
        <v>659</v>
      </c>
      <c r="N36" s="84">
        <v>1</v>
      </c>
      <c r="O36" s="84">
        <v>1</v>
      </c>
      <c r="P36" s="20"/>
      <c r="Q36" s="20"/>
      <c r="R36" s="20"/>
      <c r="S36" s="20"/>
      <c r="T36" s="20"/>
      <c r="U36" s="20"/>
      <c r="V36" s="20"/>
      <c r="W36" s="20"/>
      <c r="X36" s="22"/>
      <c r="Y36" s="22"/>
    </row>
    <row r="37" spans="1:25" ht="15.95" customHeight="1">
      <c r="A37" s="100"/>
      <c r="B37" s="60"/>
      <c r="C37" s="52" t="s">
        <v>68</v>
      </c>
      <c r="D37" s="52"/>
      <c r="E37" s="86"/>
      <c r="F37" s="80">
        <v>306</v>
      </c>
      <c r="G37" s="84">
        <v>306</v>
      </c>
      <c r="H37" s="84">
        <v>393</v>
      </c>
      <c r="I37" s="84">
        <v>359</v>
      </c>
      <c r="J37" s="84">
        <v>1486</v>
      </c>
      <c r="K37" s="84">
        <v>1315</v>
      </c>
      <c r="L37" s="84">
        <v>610</v>
      </c>
      <c r="M37" s="84">
        <v>644</v>
      </c>
      <c r="N37" s="84">
        <v>0</v>
      </c>
      <c r="O37" s="84">
        <v>0</v>
      </c>
      <c r="P37" s="20"/>
      <c r="Q37" s="20"/>
      <c r="R37" s="20"/>
      <c r="S37" s="20"/>
      <c r="T37" s="20"/>
      <c r="U37" s="20"/>
      <c r="V37" s="20"/>
      <c r="W37" s="20"/>
      <c r="X37" s="22"/>
      <c r="Y37" s="22"/>
    </row>
    <row r="38" spans="1:25" ht="15.95" customHeight="1">
      <c r="A38" s="100"/>
      <c r="B38" s="59"/>
      <c r="C38" s="52" t="s">
        <v>69</v>
      </c>
      <c r="D38" s="52"/>
      <c r="E38" s="86"/>
      <c r="F38" s="80">
        <v>4</v>
      </c>
      <c r="G38" s="84">
        <v>4</v>
      </c>
      <c r="H38" s="84">
        <v>4</v>
      </c>
      <c r="I38" s="84">
        <v>6</v>
      </c>
      <c r="J38" s="84">
        <v>105</v>
      </c>
      <c r="K38" s="84">
        <v>113</v>
      </c>
      <c r="L38" s="84">
        <v>17</v>
      </c>
      <c r="M38" s="84">
        <v>15</v>
      </c>
      <c r="N38" s="84">
        <v>1</v>
      </c>
      <c r="O38" s="84">
        <v>1</v>
      </c>
      <c r="P38" s="20"/>
      <c r="Q38" s="20"/>
      <c r="R38" s="22"/>
      <c r="S38" s="22"/>
      <c r="T38" s="20"/>
      <c r="U38" s="20"/>
      <c r="V38" s="20"/>
      <c r="W38" s="20"/>
      <c r="X38" s="22"/>
      <c r="Y38" s="22"/>
    </row>
    <row r="39" spans="1:25" ht="15.95" customHeight="1">
      <c r="A39" s="100"/>
      <c r="B39" s="27" t="s">
        <v>70</v>
      </c>
      <c r="C39" s="27"/>
      <c r="D39" s="27"/>
      <c r="E39" s="86" t="s">
        <v>97</v>
      </c>
      <c r="F39" s="80">
        <f t="shared" ref="F39:L39" si="5">F32-F36</f>
        <v>8</v>
      </c>
      <c r="G39" s="84">
        <f t="shared" si="5"/>
        <v>-11</v>
      </c>
      <c r="H39" s="84">
        <f t="shared" si="5"/>
        <v>-4</v>
      </c>
      <c r="I39" s="84">
        <f t="shared" si="5"/>
        <v>-32</v>
      </c>
      <c r="J39" s="84">
        <v>1684</v>
      </c>
      <c r="K39" s="84">
        <f t="shared" si="5"/>
        <v>1851</v>
      </c>
      <c r="L39" s="84">
        <f t="shared" si="5"/>
        <v>44</v>
      </c>
      <c r="M39" s="84">
        <f>M32-M36</f>
        <v>88</v>
      </c>
      <c r="N39" s="84">
        <f t="shared" ref="N39" si="6">N32-N36</f>
        <v>19</v>
      </c>
      <c r="O39" s="84">
        <f>O32-O36</f>
        <v>216</v>
      </c>
      <c r="P39" s="20"/>
      <c r="Q39" s="20"/>
      <c r="R39" s="20"/>
      <c r="S39" s="20"/>
      <c r="T39" s="20"/>
      <c r="U39" s="20"/>
      <c r="V39" s="20"/>
      <c r="W39" s="20"/>
      <c r="X39" s="22"/>
      <c r="Y39" s="22"/>
    </row>
    <row r="40" spans="1:25" ht="15.95" customHeight="1">
      <c r="A40" s="94" t="s">
        <v>86</v>
      </c>
      <c r="B40" s="58" t="s">
        <v>71</v>
      </c>
      <c r="C40" s="52"/>
      <c r="D40" s="52"/>
      <c r="E40" s="86" t="s">
        <v>39</v>
      </c>
      <c r="F40" s="80">
        <v>44</v>
      </c>
      <c r="G40" s="84">
        <v>38</v>
      </c>
      <c r="H40" s="84">
        <v>37</v>
      </c>
      <c r="I40" s="84">
        <v>36</v>
      </c>
      <c r="J40" s="84">
        <v>835</v>
      </c>
      <c r="K40" s="84">
        <v>2130</v>
      </c>
      <c r="L40" s="84">
        <v>715</v>
      </c>
      <c r="M40" s="84">
        <v>272</v>
      </c>
      <c r="N40" s="84">
        <v>0</v>
      </c>
      <c r="O40" s="137">
        <v>0</v>
      </c>
      <c r="P40" s="20"/>
      <c r="Q40" s="20"/>
      <c r="R40" s="20"/>
      <c r="S40" s="20"/>
      <c r="T40" s="22"/>
      <c r="U40" s="22"/>
      <c r="V40" s="22"/>
      <c r="W40" s="22"/>
      <c r="X40" s="20"/>
      <c r="Y40" s="20"/>
    </row>
    <row r="41" spans="1:25" ht="15.95" customHeight="1">
      <c r="A41" s="95"/>
      <c r="B41" s="59"/>
      <c r="C41" s="52" t="s">
        <v>72</v>
      </c>
      <c r="D41" s="52"/>
      <c r="E41" s="86"/>
      <c r="F41" s="104">
        <v>0</v>
      </c>
      <c r="G41" s="63">
        <v>6</v>
      </c>
      <c r="H41" s="63">
        <v>0</v>
      </c>
      <c r="I41" s="63">
        <v>0</v>
      </c>
      <c r="J41" s="84">
        <v>598</v>
      </c>
      <c r="K41" s="84">
        <v>1809</v>
      </c>
      <c r="L41" s="84">
        <v>281</v>
      </c>
      <c r="M41" s="84">
        <v>134</v>
      </c>
      <c r="N41" s="84">
        <v>0</v>
      </c>
      <c r="O41" s="137">
        <v>0</v>
      </c>
      <c r="P41" s="22"/>
      <c r="Q41" s="22"/>
      <c r="R41" s="22"/>
      <c r="S41" s="22"/>
      <c r="T41" s="22"/>
      <c r="U41" s="22"/>
      <c r="V41" s="22"/>
      <c r="W41" s="22"/>
      <c r="X41" s="20"/>
      <c r="Y41" s="20"/>
    </row>
    <row r="42" spans="1:25" ht="15.95" customHeight="1">
      <c r="A42" s="95"/>
      <c r="B42" s="58" t="s">
        <v>59</v>
      </c>
      <c r="C42" s="52"/>
      <c r="D42" s="52"/>
      <c r="E42" s="86" t="s">
        <v>40</v>
      </c>
      <c r="F42" s="80">
        <v>44</v>
      </c>
      <c r="G42" s="84">
        <v>38</v>
      </c>
      <c r="H42" s="84">
        <v>37</v>
      </c>
      <c r="I42" s="84">
        <v>36</v>
      </c>
      <c r="J42" s="84">
        <v>1489</v>
      </c>
      <c r="K42" s="84">
        <v>2844</v>
      </c>
      <c r="L42" s="84">
        <v>720</v>
      </c>
      <c r="M42" s="84">
        <v>305</v>
      </c>
      <c r="N42" s="84">
        <v>13</v>
      </c>
      <c r="O42" s="84">
        <v>138</v>
      </c>
      <c r="P42" s="20"/>
      <c r="Q42" s="20"/>
      <c r="R42" s="20"/>
      <c r="S42" s="20"/>
      <c r="T42" s="22"/>
      <c r="U42" s="22"/>
      <c r="V42" s="20"/>
      <c r="W42" s="20"/>
      <c r="X42" s="20"/>
      <c r="Y42" s="20"/>
    </row>
    <row r="43" spans="1:25" ht="15.95" customHeight="1">
      <c r="A43" s="95"/>
      <c r="B43" s="59"/>
      <c r="C43" s="52" t="s">
        <v>73</v>
      </c>
      <c r="D43" s="52"/>
      <c r="E43" s="86"/>
      <c r="F43" s="80">
        <v>39</v>
      </c>
      <c r="G43" s="84">
        <v>30</v>
      </c>
      <c r="H43" s="84">
        <v>22</v>
      </c>
      <c r="I43" s="84">
        <v>22</v>
      </c>
      <c r="J43" s="63">
        <v>1313</v>
      </c>
      <c r="K43" s="63">
        <v>1745</v>
      </c>
      <c r="L43" s="84">
        <v>66</v>
      </c>
      <c r="M43" s="84">
        <v>163</v>
      </c>
      <c r="N43" s="84">
        <v>0</v>
      </c>
      <c r="O43" s="84">
        <v>90</v>
      </c>
      <c r="P43" s="20"/>
      <c r="Q43" s="20"/>
      <c r="R43" s="22"/>
      <c r="S43" s="20"/>
      <c r="T43" s="22"/>
      <c r="U43" s="22"/>
      <c r="V43" s="20"/>
      <c r="W43" s="20"/>
      <c r="X43" s="22"/>
      <c r="Y43" s="22"/>
    </row>
    <row r="44" spans="1:25" ht="15.95" customHeight="1">
      <c r="A44" s="95"/>
      <c r="B44" s="52" t="s">
        <v>70</v>
      </c>
      <c r="C44" s="52"/>
      <c r="D44" s="52"/>
      <c r="E44" s="86" t="s">
        <v>98</v>
      </c>
      <c r="F44" s="104">
        <f t="shared" ref="F44:O44" si="7">F40-F42</f>
        <v>0</v>
      </c>
      <c r="G44" s="63">
        <f t="shared" si="7"/>
        <v>0</v>
      </c>
      <c r="H44" s="63">
        <v>0</v>
      </c>
      <c r="I44" s="63">
        <v>0</v>
      </c>
      <c r="J44" s="63">
        <v>-654</v>
      </c>
      <c r="K44" s="63">
        <f t="shared" si="7"/>
        <v>-714</v>
      </c>
      <c r="L44" s="63">
        <f t="shared" si="7"/>
        <v>-5</v>
      </c>
      <c r="M44" s="63">
        <f t="shared" si="7"/>
        <v>-33</v>
      </c>
      <c r="N44" s="63">
        <f t="shared" si="7"/>
        <v>-13</v>
      </c>
      <c r="O44" s="63">
        <f t="shared" si="7"/>
        <v>-138</v>
      </c>
      <c r="P44" s="22"/>
      <c r="Q44" s="22"/>
      <c r="R44" s="20"/>
      <c r="S44" s="20"/>
      <c r="T44" s="22"/>
      <c r="U44" s="22"/>
      <c r="V44" s="20"/>
      <c r="W44" s="20"/>
      <c r="X44" s="20"/>
      <c r="Y44" s="20"/>
    </row>
    <row r="45" spans="1:25" ht="15.95" customHeight="1">
      <c r="A45" s="94" t="s">
        <v>78</v>
      </c>
      <c r="B45" s="27" t="s">
        <v>74</v>
      </c>
      <c r="C45" s="27"/>
      <c r="D45" s="27"/>
      <c r="E45" s="86" t="s">
        <v>99</v>
      </c>
      <c r="F45" s="80">
        <f t="shared" ref="F45:O45" si="8">F39+F44</f>
        <v>8</v>
      </c>
      <c r="G45" s="84">
        <f t="shared" si="8"/>
        <v>-11</v>
      </c>
      <c r="H45" s="84">
        <f t="shared" si="8"/>
        <v>-4</v>
      </c>
      <c r="I45" s="84">
        <f t="shared" si="8"/>
        <v>-32</v>
      </c>
      <c r="J45" s="84">
        <v>1030</v>
      </c>
      <c r="K45" s="84">
        <f t="shared" si="8"/>
        <v>1137</v>
      </c>
      <c r="L45" s="84">
        <f t="shared" si="8"/>
        <v>39</v>
      </c>
      <c r="M45" s="84">
        <f t="shared" si="8"/>
        <v>55</v>
      </c>
      <c r="N45" s="84">
        <f t="shared" si="8"/>
        <v>6</v>
      </c>
      <c r="O45" s="84">
        <f t="shared" si="8"/>
        <v>78</v>
      </c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5.95" customHeight="1">
      <c r="A46" s="95"/>
      <c r="B46" s="52" t="s">
        <v>75</v>
      </c>
      <c r="C46" s="52"/>
      <c r="D46" s="52"/>
      <c r="E46" s="52"/>
      <c r="F46" s="104">
        <v>6</v>
      </c>
      <c r="G46" s="63">
        <v>12</v>
      </c>
      <c r="H46" s="63">
        <v>2</v>
      </c>
      <c r="I46" s="63">
        <v>0</v>
      </c>
      <c r="J46" s="63">
        <v>595</v>
      </c>
      <c r="K46" s="63">
        <v>535</v>
      </c>
      <c r="L46" s="84">
        <v>45</v>
      </c>
      <c r="M46" s="84">
        <v>35</v>
      </c>
      <c r="N46" s="63">
        <v>0</v>
      </c>
      <c r="O46" s="63">
        <v>0</v>
      </c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15.95" customHeight="1">
      <c r="A47" s="95"/>
      <c r="B47" s="52" t="s">
        <v>76</v>
      </c>
      <c r="C47" s="52"/>
      <c r="D47" s="52"/>
      <c r="E47" s="52"/>
      <c r="F47" s="80">
        <v>12</v>
      </c>
      <c r="G47" s="84">
        <v>10</v>
      </c>
      <c r="H47" s="84">
        <v>142</v>
      </c>
      <c r="I47" s="84">
        <v>148</v>
      </c>
      <c r="J47" s="84">
        <v>4421</v>
      </c>
      <c r="K47" s="84">
        <v>3987</v>
      </c>
      <c r="L47" s="84">
        <v>135</v>
      </c>
      <c r="M47" s="84">
        <v>142</v>
      </c>
      <c r="N47" s="84">
        <v>736</v>
      </c>
      <c r="O47" s="84">
        <v>731</v>
      </c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5.95" customHeight="1">
      <c r="A48" s="95"/>
      <c r="B48" s="52" t="s">
        <v>77</v>
      </c>
      <c r="C48" s="52"/>
      <c r="D48" s="52"/>
      <c r="E48" s="52"/>
      <c r="F48" s="80">
        <v>12</v>
      </c>
      <c r="G48" s="84">
        <v>10</v>
      </c>
      <c r="H48" s="84">
        <v>142</v>
      </c>
      <c r="I48" s="84">
        <v>148</v>
      </c>
      <c r="J48" s="84">
        <v>4360</v>
      </c>
      <c r="K48" s="84">
        <v>3912</v>
      </c>
      <c r="L48" s="84">
        <v>135</v>
      </c>
      <c r="M48" s="84">
        <v>141</v>
      </c>
      <c r="N48" s="84">
        <v>736</v>
      </c>
      <c r="O48" s="84">
        <v>731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5.95" customHeight="1">
      <c r="A49" s="11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ht="15.95" customHeight="1">
      <c r="A50" s="12"/>
      <c r="F50" s="18"/>
      <c r="G50" s="18"/>
      <c r="H50" s="18"/>
      <c r="I50" s="18"/>
      <c r="J50" s="19"/>
      <c r="K50" s="19"/>
      <c r="L50" s="18"/>
      <c r="M50" s="18"/>
      <c r="N50" s="18"/>
      <c r="O50" s="19"/>
      <c r="P50" s="18"/>
      <c r="Q50" s="19" t="s">
        <v>100</v>
      </c>
      <c r="R50" s="18"/>
      <c r="S50" s="18"/>
      <c r="T50" s="18"/>
      <c r="U50" s="18"/>
      <c r="V50" s="18"/>
      <c r="W50" s="18"/>
      <c r="X50" s="18"/>
      <c r="Y50" s="19"/>
    </row>
    <row r="51" spans="1:25" ht="15.95" customHeight="1">
      <c r="A51" s="96" t="s">
        <v>64</v>
      </c>
      <c r="B51" s="96"/>
      <c r="C51" s="96"/>
      <c r="D51" s="96"/>
      <c r="E51" s="96"/>
      <c r="F51" s="102" t="s">
        <v>243</v>
      </c>
      <c r="G51" s="102"/>
      <c r="H51" s="102" t="s">
        <v>245</v>
      </c>
      <c r="I51" s="102" t="s">
        <v>245</v>
      </c>
      <c r="J51" s="102" t="s">
        <v>247</v>
      </c>
      <c r="K51" s="102" t="s">
        <v>247</v>
      </c>
      <c r="L51" s="102" t="s">
        <v>249</v>
      </c>
      <c r="M51" s="102" t="s">
        <v>249</v>
      </c>
      <c r="N51" s="102" t="s">
        <v>257</v>
      </c>
      <c r="O51" s="102" t="s">
        <v>257</v>
      </c>
      <c r="P51" s="102" t="s">
        <v>258</v>
      </c>
      <c r="Q51" s="102"/>
      <c r="R51" s="23"/>
      <c r="S51" s="18"/>
      <c r="T51" s="23"/>
      <c r="U51" s="18"/>
      <c r="V51" s="23"/>
      <c r="W51" s="18"/>
      <c r="X51" s="23"/>
      <c r="Y51" s="18"/>
    </row>
    <row r="52" spans="1:25" ht="15.95" customHeight="1">
      <c r="A52" s="96"/>
      <c r="B52" s="96"/>
      <c r="C52" s="96"/>
      <c r="D52" s="96"/>
      <c r="E52" s="96"/>
      <c r="F52" s="50" t="s">
        <v>251</v>
      </c>
      <c r="G52" s="50" t="s">
        <v>252</v>
      </c>
      <c r="H52" s="50" t="s">
        <v>251</v>
      </c>
      <c r="I52" s="50" t="s">
        <v>252</v>
      </c>
      <c r="J52" s="50" t="s">
        <v>251</v>
      </c>
      <c r="K52" s="50" t="s">
        <v>252</v>
      </c>
      <c r="L52" s="50" t="s">
        <v>251</v>
      </c>
      <c r="M52" s="50" t="s">
        <v>252</v>
      </c>
      <c r="N52" s="50" t="s">
        <v>251</v>
      </c>
      <c r="O52" s="50" t="s">
        <v>252</v>
      </c>
      <c r="P52" s="50" t="s">
        <v>251</v>
      </c>
      <c r="Q52" s="50" t="s">
        <v>252</v>
      </c>
      <c r="R52" s="21"/>
      <c r="S52" s="21"/>
      <c r="T52" s="21"/>
      <c r="U52" s="21"/>
      <c r="V52" s="21"/>
      <c r="W52" s="21"/>
      <c r="X52" s="21"/>
      <c r="Y52" s="21"/>
    </row>
    <row r="53" spans="1:25" ht="15.95" customHeight="1">
      <c r="A53" s="94" t="s">
        <v>85</v>
      </c>
      <c r="B53" s="58" t="s">
        <v>45</v>
      </c>
      <c r="C53" s="52"/>
      <c r="D53" s="52"/>
      <c r="E53" s="86" t="s">
        <v>36</v>
      </c>
      <c r="F53" s="84">
        <v>358</v>
      </c>
      <c r="G53" s="84">
        <v>359</v>
      </c>
      <c r="H53" s="84">
        <v>17</v>
      </c>
      <c r="I53" s="84">
        <v>29</v>
      </c>
      <c r="J53" s="84">
        <v>0.9</v>
      </c>
      <c r="K53" s="84">
        <v>1</v>
      </c>
      <c r="L53" s="84">
        <v>74</v>
      </c>
      <c r="M53" s="84">
        <v>92</v>
      </c>
      <c r="N53" s="84">
        <f t="shared" ref="N53" si="9">N46-N50</f>
        <v>0</v>
      </c>
      <c r="O53" s="84">
        <v>0</v>
      </c>
      <c r="P53" s="84"/>
      <c r="Q53" s="84"/>
      <c r="R53" s="20"/>
      <c r="S53" s="20"/>
      <c r="T53" s="22"/>
      <c r="U53" s="22"/>
      <c r="V53" s="20"/>
      <c r="W53" s="20"/>
      <c r="X53" s="22"/>
      <c r="Y53" s="22"/>
    </row>
    <row r="54" spans="1:25" ht="15.95" customHeight="1">
      <c r="A54" s="100"/>
      <c r="B54" s="60"/>
      <c r="C54" s="58" t="s">
        <v>65</v>
      </c>
      <c r="D54" s="52"/>
      <c r="E54" s="86"/>
      <c r="F54" s="84">
        <v>357</v>
      </c>
      <c r="G54" s="84">
        <v>358</v>
      </c>
      <c r="H54" s="84">
        <v>2</v>
      </c>
      <c r="I54" s="84">
        <v>2</v>
      </c>
      <c r="J54" s="84">
        <v>0.9</v>
      </c>
      <c r="K54" s="84">
        <v>1</v>
      </c>
      <c r="L54" s="84">
        <v>73</v>
      </c>
      <c r="M54" s="84">
        <v>92</v>
      </c>
      <c r="N54" s="84"/>
      <c r="O54" s="84">
        <v>0</v>
      </c>
      <c r="P54" s="84"/>
      <c r="Q54" s="84"/>
      <c r="R54" s="20"/>
      <c r="S54" s="20"/>
      <c r="T54" s="22"/>
      <c r="U54" s="22"/>
      <c r="V54" s="20"/>
      <c r="W54" s="20"/>
      <c r="X54" s="22"/>
      <c r="Y54" s="22"/>
    </row>
    <row r="55" spans="1:25" ht="15.95" customHeight="1">
      <c r="A55" s="100"/>
      <c r="B55" s="60"/>
      <c r="C55" s="59"/>
      <c r="D55" s="52" t="s">
        <v>66</v>
      </c>
      <c r="E55" s="86"/>
      <c r="F55" s="84">
        <v>357</v>
      </c>
      <c r="G55" s="84">
        <v>358</v>
      </c>
      <c r="H55" s="84">
        <v>2</v>
      </c>
      <c r="I55" s="84">
        <v>2</v>
      </c>
      <c r="J55" s="84">
        <v>0</v>
      </c>
      <c r="K55" s="84">
        <v>0</v>
      </c>
      <c r="L55" s="84">
        <v>73</v>
      </c>
      <c r="M55" s="84">
        <v>92</v>
      </c>
      <c r="N55" s="84"/>
      <c r="O55" s="84">
        <v>0</v>
      </c>
      <c r="P55" s="84"/>
      <c r="Q55" s="84"/>
      <c r="R55" s="20"/>
      <c r="S55" s="20"/>
      <c r="T55" s="22"/>
      <c r="U55" s="22"/>
      <c r="V55" s="20"/>
      <c r="W55" s="20"/>
      <c r="X55" s="22"/>
      <c r="Y55" s="22"/>
    </row>
    <row r="56" spans="1:25" ht="15.95" customHeight="1">
      <c r="A56" s="100"/>
      <c r="B56" s="59"/>
      <c r="C56" s="52" t="s">
        <v>67</v>
      </c>
      <c r="D56" s="52"/>
      <c r="E56" s="86"/>
      <c r="F56" s="84">
        <v>1</v>
      </c>
      <c r="G56" s="84">
        <v>1</v>
      </c>
      <c r="H56" s="84">
        <v>15</v>
      </c>
      <c r="I56" s="84">
        <v>26</v>
      </c>
      <c r="J56" s="63">
        <v>0</v>
      </c>
      <c r="K56" s="63">
        <v>0</v>
      </c>
      <c r="L56" s="84">
        <v>0.2</v>
      </c>
      <c r="M56" s="84">
        <v>0</v>
      </c>
      <c r="N56" s="84"/>
      <c r="O56" s="84">
        <v>0</v>
      </c>
      <c r="P56" s="84"/>
      <c r="Q56" s="84"/>
      <c r="R56" s="20"/>
      <c r="S56" s="20"/>
      <c r="T56" s="22"/>
      <c r="U56" s="22"/>
      <c r="V56" s="20"/>
      <c r="W56" s="20"/>
      <c r="X56" s="22"/>
      <c r="Y56" s="22"/>
    </row>
    <row r="57" spans="1:25" ht="15.95" customHeight="1">
      <c r="A57" s="100"/>
      <c r="B57" s="58" t="s">
        <v>48</v>
      </c>
      <c r="C57" s="52"/>
      <c r="D57" s="52"/>
      <c r="E57" s="86" t="s">
        <v>37</v>
      </c>
      <c r="F57" s="84">
        <v>173</v>
      </c>
      <c r="G57" s="84">
        <v>177</v>
      </c>
      <c r="H57" s="84">
        <v>16</v>
      </c>
      <c r="I57" s="84">
        <v>28</v>
      </c>
      <c r="J57" s="84">
        <v>0.5</v>
      </c>
      <c r="K57" s="84">
        <v>0</v>
      </c>
      <c r="L57" s="84">
        <v>61</v>
      </c>
      <c r="M57" s="84">
        <v>60</v>
      </c>
      <c r="N57" s="84">
        <f t="shared" ref="N57" si="10">N50-N54</f>
        <v>0</v>
      </c>
      <c r="O57" s="84">
        <v>1</v>
      </c>
      <c r="P57" s="84"/>
      <c r="Q57" s="84"/>
      <c r="R57" s="20"/>
      <c r="S57" s="20"/>
      <c r="T57" s="20"/>
      <c r="U57" s="20"/>
      <c r="V57" s="20"/>
      <c r="W57" s="20"/>
      <c r="X57" s="22"/>
      <c r="Y57" s="22"/>
    </row>
    <row r="58" spans="1:25" ht="15.95" customHeight="1">
      <c r="A58" s="100"/>
      <c r="B58" s="60"/>
      <c r="C58" s="52" t="s">
        <v>68</v>
      </c>
      <c r="D58" s="52"/>
      <c r="E58" s="86"/>
      <c r="F58" s="84">
        <v>164</v>
      </c>
      <c r="G58" s="84">
        <v>162</v>
      </c>
      <c r="H58" s="84">
        <v>14</v>
      </c>
      <c r="I58" s="84">
        <v>27</v>
      </c>
      <c r="J58" s="84">
        <v>0.4</v>
      </c>
      <c r="K58" s="84">
        <v>0</v>
      </c>
      <c r="L58" s="84">
        <v>18</v>
      </c>
      <c r="M58" s="84">
        <v>17</v>
      </c>
      <c r="N58" s="84"/>
      <c r="O58" s="84">
        <v>0</v>
      </c>
      <c r="P58" s="84"/>
      <c r="Q58" s="84"/>
      <c r="R58" s="20"/>
      <c r="S58" s="20"/>
      <c r="T58" s="20"/>
      <c r="U58" s="20"/>
      <c r="V58" s="20"/>
      <c r="W58" s="20"/>
      <c r="X58" s="22"/>
      <c r="Y58" s="22"/>
    </row>
    <row r="59" spans="1:25" ht="15.95" customHeight="1">
      <c r="A59" s="100"/>
      <c r="B59" s="59"/>
      <c r="C59" s="52" t="s">
        <v>69</v>
      </c>
      <c r="D59" s="52"/>
      <c r="E59" s="86"/>
      <c r="F59" s="84">
        <v>9</v>
      </c>
      <c r="G59" s="84">
        <v>15</v>
      </c>
      <c r="H59" s="84">
        <v>1</v>
      </c>
      <c r="I59" s="84">
        <v>2</v>
      </c>
      <c r="J59" s="84">
        <v>0.1</v>
      </c>
      <c r="K59" s="84">
        <v>0</v>
      </c>
      <c r="L59" s="84">
        <v>43</v>
      </c>
      <c r="M59" s="84">
        <v>43</v>
      </c>
      <c r="N59" s="84"/>
      <c r="O59" s="84">
        <v>1</v>
      </c>
      <c r="P59" s="84"/>
      <c r="Q59" s="84"/>
      <c r="R59" s="22"/>
      <c r="S59" s="22"/>
      <c r="T59" s="20"/>
      <c r="U59" s="20"/>
      <c r="V59" s="20"/>
      <c r="W59" s="20"/>
      <c r="X59" s="22"/>
      <c r="Y59" s="22"/>
    </row>
    <row r="60" spans="1:25" ht="15.95" customHeight="1">
      <c r="A60" s="100"/>
      <c r="B60" s="27" t="s">
        <v>70</v>
      </c>
      <c r="C60" s="27"/>
      <c r="D60" s="27"/>
      <c r="E60" s="86" t="s">
        <v>97</v>
      </c>
      <c r="F60" s="84">
        <f t="shared" ref="F60" si="11">F53-F57</f>
        <v>185</v>
      </c>
      <c r="G60" s="84">
        <v>182</v>
      </c>
      <c r="H60" s="84">
        <f t="shared" ref="H60:N61" si="12">H53-H57</f>
        <v>1</v>
      </c>
      <c r="I60" s="84">
        <f t="shared" si="12"/>
        <v>1</v>
      </c>
      <c r="J60" s="84">
        <v>0.4</v>
      </c>
      <c r="K60" s="84">
        <f t="shared" si="12"/>
        <v>1</v>
      </c>
      <c r="L60" s="84">
        <v>13</v>
      </c>
      <c r="M60" s="84">
        <f t="shared" si="12"/>
        <v>32</v>
      </c>
      <c r="N60" s="84">
        <f t="shared" si="12"/>
        <v>0</v>
      </c>
      <c r="O60" s="84">
        <v>-1</v>
      </c>
      <c r="P60" s="84">
        <f t="shared" ref="P60:Q60" si="13">P53-P57</f>
        <v>0</v>
      </c>
      <c r="Q60" s="84">
        <f t="shared" si="13"/>
        <v>0</v>
      </c>
      <c r="R60" s="20"/>
      <c r="S60" s="20"/>
      <c r="T60" s="20"/>
      <c r="U60" s="20"/>
      <c r="V60" s="20"/>
      <c r="W60" s="20"/>
      <c r="X60" s="22"/>
      <c r="Y60" s="22"/>
    </row>
    <row r="61" spans="1:25" ht="15.95" customHeight="1">
      <c r="A61" s="94" t="s">
        <v>86</v>
      </c>
      <c r="B61" s="58" t="s">
        <v>71</v>
      </c>
      <c r="C61" s="52"/>
      <c r="D61" s="52"/>
      <c r="E61" s="86" t="s">
        <v>39</v>
      </c>
      <c r="F61" s="84">
        <v>0</v>
      </c>
      <c r="G61" s="84">
        <v>0</v>
      </c>
      <c r="H61" s="84">
        <v>14</v>
      </c>
      <c r="I61" s="84">
        <v>14</v>
      </c>
      <c r="J61" s="84">
        <v>0</v>
      </c>
      <c r="K61" s="84">
        <v>0</v>
      </c>
      <c r="L61" s="84">
        <v>0</v>
      </c>
      <c r="M61" s="84">
        <v>0</v>
      </c>
      <c r="N61" s="84">
        <f t="shared" si="12"/>
        <v>0</v>
      </c>
      <c r="O61" s="84">
        <v>0</v>
      </c>
      <c r="P61" s="84">
        <v>52</v>
      </c>
      <c r="Q61" s="84">
        <v>19</v>
      </c>
      <c r="R61" s="20"/>
      <c r="S61" s="20"/>
      <c r="T61" s="22"/>
      <c r="U61" s="22"/>
      <c r="V61" s="22"/>
      <c r="W61" s="22"/>
      <c r="X61" s="20"/>
      <c r="Y61" s="20"/>
    </row>
    <row r="62" spans="1:25" ht="15.95" customHeight="1">
      <c r="A62" s="95"/>
      <c r="B62" s="59"/>
      <c r="C62" s="52" t="s">
        <v>72</v>
      </c>
      <c r="D62" s="52"/>
      <c r="E62" s="86"/>
      <c r="F62" s="63">
        <v>0</v>
      </c>
      <c r="G62" s="63">
        <v>0</v>
      </c>
      <c r="H62" s="63">
        <v>0</v>
      </c>
      <c r="I62" s="63">
        <v>0</v>
      </c>
      <c r="J62" s="84">
        <v>0</v>
      </c>
      <c r="K62" s="84">
        <v>0</v>
      </c>
      <c r="L62" s="84">
        <v>0</v>
      </c>
      <c r="M62" s="84">
        <v>0</v>
      </c>
      <c r="N62" s="84"/>
      <c r="O62" s="84">
        <v>0</v>
      </c>
      <c r="P62" s="84">
        <v>52</v>
      </c>
      <c r="Q62" s="84">
        <v>19</v>
      </c>
      <c r="R62" s="22"/>
      <c r="S62" s="22"/>
      <c r="T62" s="22"/>
      <c r="U62" s="22"/>
      <c r="V62" s="22"/>
      <c r="W62" s="22"/>
      <c r="X62" s="20"/>
      <c r="Y62" s="20"/>
    </row>
    <row r="63" spans="1:25" ht="15.95" customHeight="1">
      <c r="A63" s="95"/>
      <c r="B63" s="58" t="s">
        <v>59</v>
      </c>
      <c r="C63" s="52"/>
      <c r="D63" s="52"/>
      <c r="E63" s="86" t="s">
        <v>40</v>
      </c>
      <c r="F63" s="84">
        <v>71</v>
      </c>
      <c r="G63" s="84">
        <v>107</v>
      </c>
      <c r="H63" s="84">
        <v>14</v>
      </c>
      <c r="I63" s="84">
        <v>14</v>
      </c>
      <c r="J63" s="84">
        <v>0</v>
      </c>
      <c r="K63" s="84">
        <v>0</v>
      </c>
      <c r="L63" s="84">
        <v>0</v>
      </c>
      <c r="M63" s="84">
        <v>0</v>
      </c>
      <c r="N63" s="84">
        <f t="shared" ref="N63" si="14">N56-N60</f>
        <v>0</v>
      </c>
      <c r="O63" s="84">
        <v>11</v>
      </c>
      <c r="P63" s="84">
        <v>52</v>
      </c>
      <c r="Q63" s="84">
        <v>19</v>
      </c>
      <c r="R63" s="20"/>
      <c r="S63" s="20"/>
      <c r="T63" s="22"/>
      <c r="U63" s="22"/>
      <c r="V63" s="20"/>
      <c r="W63" s="20"/>
      <c r="X63" s="20"/>
      <c r="Y63" s="20"/>
    </row>
    <row r="64" spans="1:25" ht="15.95" customHeight="1">
      <c r="A64" s="95"/>
      <c r="B64" s="59"/>
      <c r="C64" s="52" t="s">
        <v>73</v>
      </c>
      <c r="D64" s="52"/>
      <c r="E64" s="86"/>
      <c r="F64" s="84">
        <v>7</v>
      </c>
      <c r="G64" s="84">
        <v>24</v>
      </c>
      <c r="H64" s="84">
        <v>14</v>
      </c>
      <c r="I64" s="84">
        <v>14</v>
      </c>
      <c r="J64" s="63">
        <v>0</v>
      </c>
      <c r="K64" s="63">
        <v>0</v>
      </c>
      <c r="L64" s="84">
        <v>0</v>
      </c>
      <c r="M64" s="84">
        <v>0</v>
      </c>
      <c r="N64" s="84"/>
      <c r="O64" s="84">
        <v>0</v>
      </c>
      <c r="P64" s="84">
        <v>0</v>
      </c>
      <c r="Q64" s="84"/>
      <c r="R64" s="22"/>
      <c r="S64" s="20"/>
      <c r="T64" s="22"/>
      <c r="U64" s="22"/>
      <c r="V64" s="20"/>
      <c r="W64" s="20"/>
      <c r="X64" s="22"/>
      <c r="Y64" s="22"/>
    </row>
    <row r="65" spans="1:25" ht="15.95" customHeight="1">
      <c r="A65" s="95"/>
      <c r="B65" s="52" t="s">
        <v>70</v>
      </c>
      <c r="C65" s="52"/>
      <c r="D65" s="52"/>
      <c r="E65" s="86" t="s">
        <v>98</v>
      </c>
      <c r="F65" s="63">
        <f t="shared" ref="F65" si="15">F61-F63</f>
        <v>-71</v>
      </c>
      <c r="G65" s="63">
        <v>-107</v>
      </c>
      <c r="H65" s="63">
        <f t="shared" ref="H65:N65" si="16">H61-H63</f>
        <v>0</v>
      </c>
      <c r="I65" s="63">
        <f t="shared" si="16"/>
        <v>0</v>
      </c>
      <c r="J65" s="63">
        <v>0</v>
      </c>
      <c r="K65" s="63">
        <f t="shared" si="16"/>
        <v>0</v>
      </c>
      <c r="L65" s="63">
        <v>0</v>
      </c>
      <c r="M65" s="63">
        <f t="shared" si="16"/>
        <v>0</v>
      </c>
      <c r="N65" s="63">
        <f t="shared" si="16"/>
        <v>0</v>
      </c>
      <c r="O65" s="63">
        <v>-11</v>
      </c>
      <c r="P65" s="63">
        <f t="shared" ref="P65:Q65" si="17">P61-P63</f>
        <v>0</v>
      </c>
      <c r="Q65" s="63">
        <f t="shared" si="17"/>
        <v>0</v>
      </c>
      <c r="R65" s="20"/>
      <c r="S65" s="20"/>
      <c r="T65" s="22"/>
      <c r="U65" s="22"/>
      <c r="V65" s="20"/>
      <c r="W65" s="20"/>
      <c r="X65" s="20"/>
      <c r="Y65" s="20"/>
    </row>
    <row r="66" spans="1:25" ht="15.95" customHeight="1">
      <c r="A66" s="94" t="s">
        <v>78</v>
      </c>
      <c r="B66" s="27" t="s">
        <v>74</v>
      </c>
      <c r="C66" s="27"/>
      <c r="D66" s="27"/>
      <c r="E66" s="86" t="s">
        <v>99</v>
      </c>
      <c r="F66" s="84">
        <f t="shared" ref="F66" si="18">F60+F65</f>
        <v>114</v>
      </c>
      <c r="G66" s="84">
        <v>75</v>
      </c>
      <c r="H66" s="84">
        <f t="shared" ref="H66:N66" si="19">H60+H65</f>
        <v>1</v>
      </c>
      <c r="I66" s="84">
        <f t="shared" si="19"/>
        <v>1</v>
      </c>
      <c r="J66" s="84">
        <v>0.4</v>
      </c>
      <c r="K66" s="84">
        <f t="shared" si="19"/>
        <v>1</v>
      </c>
      <c r="L66" s="84">
        <v>13</v>
      </c>
      <c r="M66" s="84">
        <f t="shared" si="19"/>
        <v>32</v>
      </c>
      <c r="N66" s="84">
        <f t="shared" si="19"/>
        <v>0</v>
      </c>
      <c r="O66" s="84">
        <v>-12</v>
      </c>
      <c r="P66" s="84">
        <f t="shared" ref="P66:Q66" si="20">P60+P65</f>
        <v>0</v>
      </c>
      <c r="Q66" s="84">
        <f t="shared" si="20"/>
        <v>0</v>
      </c>
      <c r="R66" s="20"/>
      <c r="S66" s="20"/>
      <c r="T66" s="20"/>
      <c r="U66" s="20"/>
      <c r="V66" s="20"/>
      <c r="W66" s="20"/>
      <c r="X66" s="20"/>
      <c r="Y66" s="20"/>
    </row>
    <row r="67" spans="1:25" ht="15.95" customHeight="1">
      <c r="A67" s="95"/>
      <c r="B67" s="52" t="s">
        <v>75</v>
      </c>
      <c r="C67" s="52"/>
      <c r="D67" s="52"/>
      <c r="E67" s="52"/>
      <c r="F67" s="63">
        <v>0</v>
      </c>
      <c r="G67" s="63">
        <v>0</v>
      </c>
      <c r="H67" s="63">
        <v>2</v>
      </c>
      <c r="I67" s="63">
        <v>0</v>
      </c>
      <c r="J67" s="63">
        <v>0</v>
      </c>
      <c r="K67" s="63">
        <v>0</v>
      </c>
      <c r="L67" s="84">
        <v>25</v>
      </c>
      <c r="M67" s="84">
        <v>25</v>
      </c>
      <c r="N67" s="63"/>
      <c r="O67" s="63">
        <v>0</v>
      </c>
      <c r="P67" s="63"/>
      <c r="Q67" s="63"/>
      <c r="R67" s="22"/>
      <c r="S67" s="22"/>
      <c r="T67" s="22"/>
      <c r="U67" s="22"/>
      <c r="V67" s="22"/>
      <c r="W67" s="22"/>
      <c r="X67" s="22"/>
      <c r="Y67" s="22"/>
    </row>
    <row r="68" spans="1:25" ht="15.95" customHeight="1">
      <c r="A68" s="95"/>
      <c r="B68" s="52" t="s">
        <v>76</v>
      </c>
      <c r="C68" s="52"/>
      <c r="D68" s="52"/>
      <c r="E68" s="52"/>
      <c r="F68" s="84">
        <v>551</v>
      </c>
      <c r="G68" s="84">
        <v>436</v>
      </c>
      <c r="H68" s="84">
        <v>9</v>
      </c>
      <c r="I68" s="84">
        <v>10</v>
      </c>
      <c r="J68" s="84">
        <v>23</v>
      </c>
      <c r="K68" s="84">
        <v>23</v>
      </c>
      <c r="L68" s="84">
        <v>197</v>
      </c>
      <c r="M68" s="84">
        <v>209</v>
      </c>
      <c r="N68" s="84"/>
      <c r="O68" s="84">
        <v>332</v>
      </c>
      <c r="P68" s="84"/>
      <c r="Q68" s="84"/>
      <c r="R68" s="20"/>
      <c r="S68" s="20"/>
      <c r="T68" s="20"/>
      <c r="U68" s="20"/>
      <c r="V68" s="20"/>
      <c r="W68" s="20"/>
      <c r="X68" s="20"/>
      <c r="Y68" s="20"/>
    </row>
    <row r="69" spans="1:25" ht="15.95" customHeight="1">
      <c r="A69" s="95"/>
      <c r="B69" s="52" t="s">
        <v>77</v>
      </c>
      <c r="C69" s="52"/>
      <c r="D69" s="52"/>
      <c r="E69" s="52"/>
      <c r="F69" s="84">
        <v>547</v>
      </c>
      <c r="G69" s="84">
        <v>418</v>
      </c>
      <c r="H69" s="84">
        <v>9</v>
      </c>
      <c r="I69" s="84">
        <v>10</v>
      </c>
      <c r="J69" s="84">
        <v>23</v>
      </c>
      <c r="K69" s="84">
        <v>23</v>
      </c>
      <c r="L69" s="84">
        <v>197</v>
      </c>
      <c r="M69" s="84">
        <v>209</v>
      </c>
      <c r="N69" s="84"/>
      <c r="O69" s="84">
        <v>332</v>
      </c>
      <c r="P69" s="84"/>
      <c r="Q69" s="84"/>
      <c r="R69" s="20"/>
      <c r="S69" s="20"/>
      <c r="T69" s="20"/>
      <c r="U69" s="20"/>
      <c r="V69" s="20"/>
      <c r="W69" s="20"/>
      <c r="X69" s="20"/>
      <c r="Y69" s="20"/>
    </row>
    <row r="70" spans="1:25" ht="15.95" customHeight="1">
      <c r="A70" s="11" t="s">
        <v>82</v>
      </c>
      <c r="O70" s="4"/>
    </row>
    <row r="71" spans="1:25" ht="15.95" customHeight="1">
      <c r="A71" s="11"/>
    </row>
  </sheetData>
  <mergeCells count="38">
    <mergeCell ref="N51:O51"/>
    <mergeCell ref="P51:Q51"/>
    <mergeCell ref="A53:A60"/>
    <mergeCell ref="A61:A65"/>
    <mergeCell ref="A66:A69"/>
    <mergeCell ref="A51:E52"/>
    <mergeCell ref="F51:G51"/>
    <mergeCell ref="H51:I51"/>
    <mergeCell ref="J51:K51"/>
    <mergeCell ref="L51:M51"/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50" firstPageNumber="3" orientation="landscape" useFirstPageNumber="1" r:id="rId1"/>
  <headerFooter alignWithMargins="0">
    <oddHeader>&amp;R&amp;"明朝,斜体"&amp;9指定都市－4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G20" sqref="G20"/>
    </sheetView>
  </sheetViews>
  <sheetFormatPr defaultColWidth="9" defaultRowHeight="13.5"/>
  <cols>
    <col min="1" max="2" width="3.625" style="1" customWidth="1"/>
    <col min="3" max="3" width="21.375" style="1" customWidth="1"/>
    <col min="4" max="4" width="20" style="1" customWidth="1"/>
    <col min="5" max="18" width="12.625" style="1" customWidth="1"/>
    <col min="19" max="16384" width="9" style="1"/>
  </cols>
  <sheetData>
    <row r="1" spans="1:18" ht="33.950000000000003" customHeight="1">
      <c r="A1" s="34" t="s">
        <v>0</v>
      </c>
      <c r="B1" s="34"/>
      <c r="C1" s="154" t="s">
        <v>255</v>
      </c>
      <c r="D1" s="40"/>
    </row>
    <row r="3" spans="1:18" ht="15" customHeight="1">
      <c r="A3" s="15" t="s">
        <v>146</v>
      </c>
      <c r="B3" s="15"/>
      <c r="C3" s="15"/>
      <c r="D3" s="15"/>
      <c r="E3" s="15"/>
      <c r="F3" s="15"/>
      <c r="I3" s="15"/>
      <c r="J3" s="15"/>
    </row>
    <row r="4" spans="1:18" ht="15" customHeight="1">
      <c r="A4" s="15"/>
      <c r="B4" s="15"/>
      <c r="C4" s="15"/>
      <c r="D4" s="15"/>
      <c r="E4" s="15"/>
      <c r="F4" s="15"/>
      <c r="I4" s="15"/>
      <c r="J4" s="15"/>
    </row>
    <row r="5" spans="1:18" ht="15" customHeight="1">
      <c r="A5" s="41"/>
      <c r="B5" s="41" t="s">
        <v>259</v>
      </c>
      <c r="C5" s="41"/>
      <c r="D5" s="41"/>
      <c r="H5" s="16"/>
      <c r="L5" s="16"/>
      <c r="N5" s="16"/>
      <c r="P5" s="16"/>
      <c r="R5" s="16" t="s">
        <v>147</v>
      </c>
    </row>
    <row r="6" spans="1:18" ht="15" customHeight="1">
      <c r="A6" s="42"/>
      <c r="B6" s="43"/>
      <c r="C6" s="43"/>
      <c r="D6" s="82"/>
      <c r="E6" s="150" t="s">
        <v>260</v>
      </c>
      <c r="F6" s="151"/>
      <c r="G6" s="150" t="s">
        <v>261</v>
      </c>
      <c r="H6" s="151"/>
      <c r="I6" s="152" t="s">
        <v>262</v>
      </c>
      <c r="J6" s="153"/>
      <c r="K6" s="150" t="s">
        <v>263</v>
      </c>
      <c r="L6" s="151"/>
      <c r="M6" s="152" t="s">
        <v>264</v>
      </c>
      <c r="N6" s="153"/>
      <c r="O6" s="150" t="s">
        <v>265</v>
      </c>
      <c r="P6" s="151"/>
      <c r="Q6" s="150" t="s">
        <v>266</v>
      </c>
      <c r="R6" s="151"/>
    </row>
    <row r="7" spans="1:18" ht="15" customHeight="1">
      <c r="A7" s="44"/>
      <c r="B7" s="45"/>
      <c r="C7" s="45"/>
      <c r="D7" s="83"/>
      <c r="E7" s="87" t="s">
        <v>251</v>
      </c>
      <c r="F7" s="87" t="s">
        <v>252</v>
      </c>
      <c r="G7" s="87" t="s">
        <v>251</v>
      </c>
      <c r="H7" s="87" t="s">
        <v>252</v>
      </c>
      <c r="I7" s="87" t="s">
        <v>251</v>
      </c>
      <c r="J7" s="87" t="s">
        <v>252</v>
      </c>
      <c r="K7" s="87" t="s">
        <v>251</v>
      </c>
      <c r="L7" s="87" t="s">
        <v>252</v>
      </c>
      <c r="M7" s="87" t="s">
        <v>251</v>
      </c>
      <c r="N7" s="87" t="s">
        <v>252</v>
      </c>
      <c r="O7" s="87" t="s">
        <v>251</v>
      </c>
      <c r="P7" s="87" t="s">
        <v>252</v>
      </c>
      <c r="Q7" s="87" t="s">
        <v>251</v>
      </c>
      <c r="R7" s="87" t="s">
        <v>252</v>
      </c>
    </row>
    <row r="8" spans="1:18" ht="18" customHeight="1">
      <c r="A8" s="89" t="s">
        <v>148</v>
      </c>
      <c r="B8" s="77" t="s">
        <v>149</v>
      </c>
      <c r="C8" s="78"/>
      <c r="D8" s="78"/>
      <c r="E8" s="79">
        <v>4</v>
      </c>
      <c r="F8" s="79">
        <v>4</v>
      </c>
      <c r="G8" s="79">
        <v>1</v>
      </c>
      <c r="H8" s="79">
        <v>1</v>
      </c>
      <c r="I8" s="79">
        <v>1</v>
      </c>
      <c r="J8" s="79">
        <v>1</v>
      </c>
      <c r="K8" s="79">
        <v>1</v>
      </c>
      <c r="L8" s="79">
        <v>1</v>
      </c>
      <c r="M8" s="79">
        <v>3</v>
      </c>
      <c r="N8" s="79">
        <v>3</v>
      </c>
      <c r="O8" s="79">
        <v>0</v>
      </c>
      <c r="P8" s="79">
        <v>0</v>
      </c>
      <c r="Q8" s="79">
        <v>7</v>
      </c>
      <c r="R8" s="79">
        <v>7</v>
      </c>
    </row>
    <row r="9" spans="1:18" ht="18" customHeight="1">
      <c r="A9" s="89"/>
      <c r="B9" s="89" t="s">
        <v>150</v>
      </c>
      <c r="C9" s="52" t="s">
        <v>151</v>
      </c>
      <c r="D9" s="52"/>
      <c r="E9" s="79">
        <v>10</v>
      </c>
      <c r="F9" s="79">
        <v>10</v>
      </c>
      <c r="G9" s="79">
        <v>10</v>
      </c>
      <c r="H9" s="79">
        <v>10</v>
      </c>
      <c r="I9" s="79">
        <v>10</v>
      </c>
      <c r="J9" s="79">
        <v>10</v>
      </c>
      <c r="K9" s="79">
        <v>100</v>
      </c>
      <c r="L9" s="79">
        <v>100</v>
      </c>
      <c r="M9" s="79">
        <v>225593</v>
      </c>
      <c r="N9" s="79">
        <v>225057</v>
      </c>
      <c r="O9" s="79">
        <v>0</v>
      </c>
      <c r="P9" s="79">
        <v>0</v>
      </c>
      <c r="Q9" s="79">
        <v>100</v>
      </c>
      <c r="R9" s="79">
        <v>100</v>
      </c>
    </row>
    <row r="10" spans="1:18" ht="18" customHeight="1">
      <c r="A10" s="89"/>
      <c r="B10" s="89"/>
      <c r="C10" s="52" t="s">
        <v>152</v>
      </c>
      <c r="D10" s="52"/>
      <c r="E10" s="79">
        <v>5</v>
      </c>
      <c r="F10" s="79">
        <v>5</v>
      </c>
      <c r="G10" s="79">
        <v>10</v>
      </c>
      <c r="H10" s="79">
        <v>10</v>
      </c>
      <c r="I10" s="79">
        <v>10</v>
      </c>
      <c r="J10" s="79">
        <v>10</v>
      </c>
      <c r="K10" s="79">
        <v>100</v>
      </c>
      <c r="L10" s="79">
        <v>100</v>
      </c>
      <c r="M10" s="79">
        <v>28890</v>
      </c>
      <c r="N10" s="79">
        <v>28748</v>
      </c>
      <c r="O10" s="79">
        <v>0</v>
      </c>
      <c r="P10" s="79">
        <v>0</v>
      </c>
      <c r="Q10" s="79">
        <v>54</v>
      </c>
      <c r="R10" s="79">
        <v>54</v>
      </c>
    </row>
    <row r="11" spans="1:18" ht="18" customHeight="1">
      <c r="A11" s="89"/>
      <c r="B11" s="89"/>
      <c r="C11" s="52" t="s">
        <v>153</v>
      </c>
      <c r="D11" s="52"/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f>M9-M10</f>
        <v>196703</v>
      </c>
      <c r="N11" s="79">
        <v>196309</v>
      </c>
      <c r="O11" s="79">
        <v>0</v>
      </c>
      <c r="P11" s="79">
        <v>0</v>
      </c>
      <c r="Q11" s="79">
        <v>0</v>
      </c>
      <c r="R11" s="79">
        <v>0</v>
      </c>
    </row>
    <row r="12" spans="1:18" ht="18" customHeight="1">
      <c r="A12" s="89"/>
      <c r="B12" s="89"/>
      <c r="C12" s="52" t="s">
        <v>154</v>
      </c>
      <c r="D12" s="52"/>
      <c r="E12" s="79">
        <v>5</v>
      </c>
      <c r="F12" s="79">
        <v>5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/>
      <c r="N12" s="79"/>
      <c r="O12" s="79">
        <v>0</v>
      </c>
      <c r="P12" s="79">
        <v>0</v>
      </c>
      <c r="Q12" s="79">
        <v>46</v>
      </c>
      <c r="R12" s="79">
        <v>46</v>
      </c>
    </row>
    <row r="13" spans="1:18" ht="18" customHeight="1">
      <c r="A13" s="89"/>
      <c r="B13" s="89"/>
      <c r="C13" s="52" t="s">
        <v>155</v>
      </c>
      <c r="D13" s="52"/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/>
      <c r="N13" s="79"/>
      <c r="O13" s="79">
        <v>0</v>
      </c>
      <c r="P13" s="79">
        <v>0</v>
      </c>
      <c r="Q13" s="79">
        <v>0</v>
      </c>
      <c r="R13" s="79">
        <v>0</v>
      </c>
    </row>
    <row r="14" spans="1:18" ht="18" customHeight="1">
      <c r="A14" s="89"/>
      <c r="B14" s="89"/>
      <c r="C14" s="52" t="s">
        <v>78</v>
      </c>
      <c r="D14" s="52"/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/>
      <c r="N14" s="79"/>
      <c r="O14" s="79">
        <v>0</v>
      </c>
      <c r="P14" s="79">
        <v>0</v>
      </c>
      <c r="Q14" s="79">
        <v>0</v>
      </c>
      <c r="R14" s="79">
        <v>0</v>
      </c>
    </row>
    <row r="15" spans="1:18" ht="18" customHeight="1">
      <c r="A15" s="89" t="s">
        <v>156</v>
      </c>
      <c r="B15" s="89" t="s">
        <v>157</v>
      </c>
      <c r="C15" s="52" t="s">
        <v>158</v>
      </c>
      <c r="D15" s="52"/>
      <c r="E15" s="84">
        <v>598</v>
      </c>
      <c r="F15" s="84">
        <v>507</v>
      </c>
      <c r="G15" s="84">
        <v>126</v>
      </c>
      <c r="H15" s="84">
        <v>158</v>
      </c>
      <c r="I15" s="84">
        <v>2049</v>
      </c>
      <c r="J15" s="84">
        <v>2091</v>
      </c>
      <c r="K15" s="84">
        <v>4141</v>
      </c>
      <c r="L15" s="84">
        <v>3771</v>
      </c>
      <c r="M15" s="84">
        <v>21102</v>
      </c>
      <c r="N15" s="84">
        <v>12827</v>
      </c>
      <c r="O15" s="84">
        <v>0</v>
      </c>
      <c r="P15" s="84">
        <v>0</v>
      </c>
      <c r="Q15" s="84">
        <v>966.5</v>
      </c>
      <c r="R15" s="84">
        <v>751.9</v>
      </c>
    </row>
    <row r="16" spans="1:18" ht="18" customHeight="1">
      <c r="A16" s="89"/>
      <c r="B16" s="89"/>
      <c r="C16" s="52" t="s">
        <v>159</v>
      </c>
      <c r="D16" s="52"/>
      <c r="E16" s="84">
        <v>32</v>
      </c>
      <c r="F16" s="84">
        <v>69</v>
      </c>
      <c r="G16" s="84">
        <v>40</v>
      </c>
      <c r="H16" s="84">
        <v>22</v>
      </c>
      <c r="I16" s="84">
        <v>13920</v>
      </c>
      <c r="J16" s="84">
        <v>14120</v>
      </c>
      <c r="K16" s="84">
        <v>2579</v>
      </c>
      <c r="L16" s="84">
        <v>2314</v>
      </c>
      <c r="M16" s="84">
        <v>1307255</v>
      </c>
      <c r="N16" s="84">
        <v>1294656</v>
      </c>
      <c r="O16" s="84">
        <v>0</v>
      </c>
      <c r="P16" s="84">
        <v>0</v>
      </c>
      <c r="Q16" s="84">
        <v>90.5</v>
      </c>
      <c r="R16" s="84">
        <v>84.8</v>
      </c>
    </row>
    <row r="17" spans="1:19" ht="18" customHeight="1">
      <c r="A17" s="89"/>
      <c r="B17" s="89"/>
      <c r="C17" s="52" t="s">
        <v>160</v>
      </c>
      <c r="D17" s="52"/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555</v>
      </c>
      <c r="N17" s="84">
        <v>649</v>
      </c>
      <c r="O17" s="84">
        <v>0</v>
      </c>
      <c r="P17" s="84">
        <v>0</v>
      </c>
      <c r="Q17" s="84">
        <v>0</v>
      </c>
      <c r="R17" s="84">
        <v>0</v>
      </c>
    </row>
    <row r="18" spans="1:19" ht="18" customHeight="1">
      <c r="A18" s="89"/>
      <c r="B18" s="89"/>
      <c r="C18" s="52" t="s">
        <v>161</v>
      </c>
      <c r="D18" s="52"/>
      <c r="E18" s="84">
        <v>631</v>
      </c>
      <c r="F18" s="84">
        <v>576</v>
      </c>
      <c r="G18" s="84">
        <v>165</v>
      </c>
      <c r="H18" s="84">
        <v>180</v>
      </c>
      <c r="I18" s="84">
        <f>SUM(I15:I17)</f>
        <v>15969</v>
      </c>
      <c r="J18" s="84">
        <v>16211</v>
      </c>
      <c r="K18" s="84">
        <v>6719</v>
      </c>
      <c r="L18" s="84">
        <v>6085</v>
      </c>
      <c r="M18" s="84">
        <v>1328912</v>
      </c>
      <c r="N18" s="84">
        <v>1308132</v>
      </c>
      <c r="O18" s="84">
        <v>0</v>
      </c>
      <c r="P18" s="84">
        <v>0</v>
      </c>
      <c r="Q18" s="84">
        <v>1057</v>
      </c>
      <c r="R18" s="84">
        <v>836.8</v>
      </c>
    </row>
    <row r="19" spans="1:19" ht="18" customHeight="1">
      <c r="A19" s="89"/>
      <c r="B19" s="89" t="s">
        <v>162</v>
      </c>
      <c r="C19" s="52" t="s">
        <v>163</v>
      </c>
      <c r="D19" s="52"/>
      <c r="E19" s="84">
        <v>120</v>
      </c>
      <c r="F19" s="84">
        <v>76</v>
      </c>
      <c r="G19" s="84">
        <v>35</v>
      </c>
      <c r="H19" s="84">
        <v>46</v>
      </c>
      <c r="I19" s="84">
        <v>884</v>
      </c>
      <c r="J19" s="84">
        <v>971</v>
      </c>
      <c r="K19" s="84">
        <v>936</v>
      </c>
      <c r="L19" s="84">
        <v>743</v>
      </c>
      <c r="M19" s="84">
        <v>37023</v>
      </c>
      <c r="N19" s="84">
        <v>36732</v>
      </c>
      <c r="O19" s="84">
        <v>0</v>
      </c>
      <c r="P19" s="84">
        <v>0</v>
      </c>
      <c r="Q19" s="84">
        <v>392.1</v>
      </c>
      <c r="R19" s="84">
        <v>286.3</v>
      </c>
    </row>
    <row r="20" spans="1:19" ht="18" customHeight="1">
      <c r="A20" s="89"/>
      <c r="B20" s="89"/>
      <c r="C20" s="52" t="s">
        <v>164</v>
      </c>
      <c r="D20" s="52"/>
      <c r="E20" s="84">
        <v>115</v>
      </c>
      <c r="F20" s="84">
        <v>105</v>
      </c>
      <c r="G20" s="84">
        <v>27</v>
      </c>
      <c r="H20" s="84">
        <v>32</v>
      </c>
      <c r="I20" s="84">
        <v>7138</v>
      </c>
      <c r="J20" s="84">
        <v>7452</v>
      </c>
      <c r="K20" s="84">
        <v>1550</v>
      </c>
      <c r="L20" s="84">
        <v>1749</v>
      </c>
      <c r="M20" s="84">
        <v>370301</v>
      </c>
      <c r="N20" s="84">
        <v>388246</v>
      </c>
      <c r="O20" s="84">
        <v>0</v>
      </c>
      <c r="P20" s="84">
        <v>0</v>
      </c>
      <c r="Q20" s="84">
        <v>7.7</v>
      </c>
      <c r="R20" s="84">
        <v>7.3</v>
      </c>
    </row>
    <row r="21" spans="1:19" ht="18" customHeight="1">
      <c r="A21" s="89"/>
      <c r="B21" s="89"/>
      <c r="C21" s="52" t="s">
        <v>165</v>
      </c>
      <c r="D21" s="52"/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694807</v>
      </c>
      <c r="N21" s="80">
        <v>656919</v>
      </c>
      <c r="O21" s="80">
        <v>0</v>
      </c>
      <c r="P21" s="80">
        <v>0</v>
      </c>
      <c r="Q21" s="80">
        <v>7.7</v>
      </c>
      <c r="R21" s="80">
        <v>7.3</v>
      </c>
    </row>
    <row r="22" spans="1:19" ht="18" customHeight="1">
      <c r="A22" s="89"/>
      <c r="B22" s="89"/>
      <c r="C22" s="27" t="s">
        <v>166</v>
      </c>
      <c r="D22" s="27"/>
      <c r="E22" s="84">
        <v>235</v>
      </c>
      <c r="F22" s="84">
        <v>181</v>
      </c>
      <c r="G22" s="84">
        <v>62</v>
      </c>
      <c r="H22" s="84">
        <v>78</v>
      </c>
      <c r="I22" s="84">
        <f>SUM(I19:I21)</f>
        <v>8022</v>
      </c>
      <c r="J22" s="84">
        <v>8423</v>
      </c>
      <c r="K22" s="84">
        <v>2486</v>
      </c>
      <c r="L22" s="84">
        <v>2492</v>
      </c>
      <c r="M22" s="84">
        <v>1102131</v>
      </c>
      <c r="N22" s="84">
        <v>1081897</v>
      </c>
      <c r="O22" s="84">
        <v>0</v>
      </c>
      <c r="P22" s="84">
        <v>0</v>
      </c>
      <c r="Q22" s="84">
        <v>399.9</v>
      </c>
      <c r="R22" s="84">
        <v>293.60000000000002</v>
      </c>
    </row>
    <row r="23" spans="1:19" ht="18" customHeight="1">
      <c r="A23" s="89"/>
      <c r="B23" s="89" t="s">
        <v>167</v>
      </c>
      <c r="C23" s="52" t="s">
        <v>168</v>
      </c>
      <c r="D23" s="52"/>
      <c r="E23" s="84">
        <v>10</v>
      </c>
      <c r="F23" s="84">
        <v>10</v>
      </c>
      <c r="G23" s="84">
        <v>10</v>
      </c>
      <c r="H23" s="84">
        <v>10</v>
      </c>
      <c r="I23" s="84">
        <v>10</v>
      </c>
      <c r="J23" s="84">
        <v>10</v>
      </c>
      <c r="K23" s="84">
        <v>100</v>
      </c>
      <c r="L23" s="84">
        <v>100</v>
      </c>
      <c r="M23" s="84">
        <v>225593</v>
      </c>
      <c r="N23" s="84">
        <v>225057</v>
      </c>
      <c r="O23" s="84">
        <v>0</v>
      </c>
      <c r="P23" s="84">
        <v>0</v>
      </c>
      <c r="Q23" s="84">
        <v>100</v>
      </c>
      <c r="R23" s="84">
        <v>100</v>
      </c>
    </row>
    <row r="24" spans="1:19" ht="18" customHeight="1">
      <c r="A24" s="89"/>
      <c r="B24" s="89"/>
      <c r="C24" s="52" t="s">
        <v>169</v>
      </c>
      <c r="D24" s="52"/>
      <c r="E24" s="84">
        <v>387</v>
      </c>
      <c r="F24" s="84">
        <v>385</v>
      </c>
      <c r="G24" s="84">
        <v>93</v>
      </c>
      <c r="H24" s="84">
        <v>92</v>
      </c>
      <c r="I24" s="84">
        <v>7937</v>
      </c>
      <c r="J24" s="84">
        <v>7778</v>
      </c>
      <c r="K24" s="84">
        <v>-5639</v>
      </c>
      <c r="L24" s="84">
        <v>-6279</v>
      </c>
      <c r="M24" s="84">
        <v>1187</v>
      </c>
      <c r="N24" s="84">
        <v>1178</v>
      </c>
      <c r="O24" s="84">
        <v>0</v>
      </c>
      <c r="P24" s="84">
        <v>0</v>
      </c>
      <c r="Q24" s="84">
        <v>557.1</v>
      </c>
      <c r="R24" s="84">
        <v>443.1</v>
      </c>
    </row>
    <row r="25" spans="1:19" ht="18" customHeight="1">
      <c r="A25" s="89"/>
      <c r="B25" s="89"/>
      <c r="C25" s="52" t="s">
        <v>170</v>
      </c>
      <c r="D25" s="52"/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9772</v>
      </c>
      <c r="L25" s="84">
        <v>9771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</row>
    <row r="26" spans="1:19" ht="18" customHeight="1">
      <c r="A26" s="89"/>
      <c r="B26" s="89"/>
      <c r="C26" s="52" t="s">
        <v>171</v>
      </c>
      <c r="D26" s="52"/>
      <c r="E26" s="84">
        <v>396</v>
      </c>
      <c r="F26" s="84">
        <v>395</v>
      </c>
      <c r="G26" s="84">
        <v>103</v>
      </c>
      <c r="H26" s="84">
        <v>102</v>
      </c>
      <c r="I26" s="84">
        <f>SUM(I23:I25)</f>
        <v>7947</v>
      </c>
      <c r="J26" s="84">
        <v>7788</v>
      </c>
      <c r="K26" s="84">
        <v>4233</v>
      </c>
      <c r="L26" s="84">
        <v>3592</v>
      </c>
      <c r="M26" s="84">
        <v>226780</v>
      </c>
      <c r="N26" s="84">
        <v>226235</v>
      </c>
      <c r="O26" s="84">
        <v>0</v>
      </c>
      <c r="P26" s="84">
        <v>0</v>
      </c>
      <c r="Q26" s="84">
        <v>657.1</v>
      </c>
      <c r="R26" s="84">
        <v>543.1</v>
      </c>
    </row>
    <row r="27" spans="1:19" ht="18" customHeight="1">
      <c r="A27" s="89"/>
      <c r="B27" s="52" t="s">
        <v>172</v>
      </c>
      <c r="C27" s="52"/>
      <c r="D27" s="52"/>
      <c r="E27" s="84">
        <v>631</v>
      </c>
      <c r="F27" s="84">
        <v>576</v>
      </c>
      <c r="G27" s="84">
        <v>165</v>
      </c>
      <c r="H27" s="84">
        <v>180</v>
      </c>
      <c r="I27" s="84">
        <f>+I22+I26</f>
        <v>15969</v>
      </c>
      <c r="J27" s="84">
        <v>16211</v>
      </c>
      <c r="K27" s="84">
        <v>6719</v>
      </c>
      <c r="L27" s="84">
        <v>6085</v>
      </c>
      <c r="M27" s="84">
        <v>1328912</v>
      </c>
      <c r="N27" s="84">
        <v>1308132</v>
      </c>
      <c r="O27" s="84">
        <v>0</v>
      </c>
      <c r="P27" s="84">
        <v>0</v>
      </c>
      <c r="Q27" s="84">
        <v>1057</v>
      </c>
      <c r="R27" s="84">
        <v>836.8</v>
      </c>
    </row>
    <row r="28" spans="1:19" ht="18" customHeight="1">
      <c r="A28" s="89" t="s">
        <v>173</v>
      </c>
      <c r="B28" s="89" t="s">
        <v>174</v>
      </c>
      <c r="C28" s="52" t="s">
        <v>175</v>
      </c>
      <c r="D28" s="81" t="s">
        <v>36</v>
      </c>
      <c r="E28" s="84">
        <v>684</v>
      </c>
      <c r="F28" s="84">
        <v>599</v>
      </c>
      <c r="G28" s="84">
        <v>174</v>
      </c>
      <c r="H28" s="84">
        <v>190</v>
      </c>
      <c r="I28" s="84">
        <v>4934</v>
      </c>
      <c r="J28" s="84">
        <v>4720</v>
      </c>
      <c r="K28" s="84">
        <v>2522</v>
      </c>
      <c r="L28" s="84">
        <v>2378</v>
      </c>
      <c r="M28" s="84">
        <f>61179+135</f>
        <v>61314</v>
      </c>
      <c r="N28" s="84">
        <v>59666</v>
      </c>
      <c r="O28" s="84">
        <v>0</v>
      </c>
      <c r="P28" s="84">
        <v>0</v>
      </c>
      <c r="Q28" s="84">
        <v>2091.3000000000002</v>
      </c>
      <c r="R28" s="84">
        <v>2019.7</v>
      </c>
    </row>
    <row r="29" spans="1:19" ht="18" customHeight="1">
      <c r="A29" s="89"/>
      <c r="B29" s="89"/>
      <c r="C29" s="52" t="s">
        <v>176</v>
      </c>
      <c r="D29" s="81" t="s">
        <v>37</v>
      </c>
      <c r="E29" s="84">
        <v>341</v>
      </c>
      <c r="F29" s="84">
        <v>277</v>
      </c>
      <c r="G29" s="84">
        <v>174</v>
      </c>
      <c r="H29" s="84">
        <v>178</v>
      </c>
      <c r="I29" s="84">
        <v>4590</v>
      </c>
      <c r="J29" s="84">
        <v>4410</v>
      </c>
      <c r="K29" s="84">
        <v>2031</v>
      </c>
      <c r="L29" s="84">
        <v>1843</v>
      </c>
      <c r="M29" s="84">
        <f>18745+37889+135</f>
        <v>56769</v>
      </c>
      <c r="N29" s="84">
        <v>54946</v>
      </c>
      <c r="O29" s="84">
        <v>0</v>
      </c>
      <c r="P29" s="84">
        <v>0</v>
      </c>
      <c r="Q29" s="84">
        <v>1783.8</v>
      </c>
      <c r="R29" s="84">
        <v>1710.5</v>
      </c>
    </row>
    <row r="30" spans="1:19" ht="18" customHeight="1">
      <c r="A30" s="89"/>
      <c r="B30" s="89"/>
      <c r="C30" s="52" t="s">
        <v>177</v>
      </c>
      <c r="D30" s="81" t="s">
        <v>178</v>
      </c>
      <c r="E30" s="84">
        <v>332</v>
      </c>
      <c r="F30" s="84">
        <v>309</v>
      </c>
      <c r="G30" s="84">
        <v>0</v>
      </c>
      <c r="H30" s="84">
        <v>0</v>
      </c>
      <c r="I30" s="84">
        <v>188</v>
      </c>
      <c r="J30" s="84">
        <v>148</v>
      </c>
      <c r="K30" s="84">
        <v>0</v>
      </c>
      <c r="L30" s="84">
        <v>0</v>
      </c>
      <c r="M30" s="84">
        <v>1610</v>
      </c>
      <c r="N30" s="84">
        <v>1690</v>
      </c>
      <c r="O30" s="84">
        <v>0</v>
      </c>
      <c r="P30" s="84">
        <v>0</v>
      </c>
      <c r="Q30" s="84">
        <v>160.80000000000001</v>
      </c>
      <c r="R30" s="84">
        <v>151.6</v>
      </c>
    </row>
    <row r="31" spans="1:19" ht="18" customHeight="1">
      <c r="A31" s="89"/>
      <c r="B31" s="89"/>
      <c r="C31" s="27" t="s">
        <v>179</v>
      </c>
      <c r="D31" s="81" t="s">
        <v>180</v>
      </c>
      <c r="E31" s="84">
        <v>11</v>
      </c>
      <c r="F31" s="84">
        <f t="shared" ref="F31:R31" si="0">F28-F29-F30</f>
        <v>13</v>
      </c>
      <c r="G31" s="84">
        <v>0</v>
      </c>
      <c r="H31" s="84">
        <f t="shared" si="0"/>
        <v>12</v>
      </c>
      <c r="I31" s="84">
        <f t="shared" si="0"/>
        <v>156</v>
      </c>
      <c r="J31" s="84">
        <v>163</v>
      </c>
      <c r="K31" s="84">
        <v>491</v>
      </c>
      <c r="L31" s="84">
        <v>535</v>
      </c>
      <c r="M31" s="84">
        <f t="shared" ref="M31" si="1">M28-M29-M30</f>
        <v>2935</v>
      </c>
      <c r="N31" s="84">
        <v>3030</v>
      </c>
      <c r="O31" s="84">
        <f t="shared" si="0"/>
        <v>0</v>
      </c>
      <c r="P31" s="84">
        <f t="shared" si="0"/>
        <v>0</v>
      </c>
      <c r="Q31" s="84">
        <f t="shared" si="0"/>
        <v>146.70000000000022</v>
      </c>
      <c r="R31" s="84">
        <f t="shared" si="0"/>
        <v>157.60000000000005</v>
      </c>
      <c r="S31" s="7"/>
    </row>
    <row r="32" spans="1:19" ht="18" customHeight="1">
      <c r="A32" s="89"/>
      <c r="B32" s="89"/>
      <c r="C32" s="52" t="s">
        <v>181</v>
      </c>
      <c r="D32" s="81" t="s">
        <v>182</v>
      </c>
      <c r="E32" s="84">
        <v>1</v>
      </c>
      <c r="F32" s="84">
        <v>5</v>
      </c>
      <c r="G32" s="84">
        <v>2</v>
      </c>
      <c r="H32" s="84">
        <v>2</v>
      </c>
      <c r="I32" s="84">
        <v>5</v>
      </c>
      <c r="J32" s="84">
        <v>24</v>
      </c>
      <c r="K32" s="84">
        <v>25</v>
      </c>
      <c r="L32" s="84">
        <v>26</v>
      </c>
      <c r="M32" s="84">
        <v>44</v>
      </c>
      <c r="N32" s="84">
        <v>200</v>
      </c>
      <c r="O32" s="84">
        <v>0</v>
      </c>
      <c r="P32" s="84">
        <v>0</v>
      </c>
      <c r="Q32" s="84">
        <v>29.1</v>
      </c>
      <c r="R32" s="84">
        <v>40.4</v>
      </c>
    </row>
    <row r="33" spans="1:18" ht="18" customHeight="1">
      <c r="A33" s="89"/>
      <c r="B33" s="89"/>
      <c r="C33" s="52" t="s">
        <v>183</v>
      </c>
      <c r="D33" s="81" t="s">
        <v>184</v>
      </c>
      <c r="E33" s="84">
        <v>0</v>
      </c>
      <c r="F33" s="84">
        <v>0</v>
      </c>
      <c r="G33" s="84">
        <v>0.16</v>
      </c>
      <c r="H33" s="84">
        <v>0</v>
      </c>
      <c r="I33" s="84">
        <v>1</v>
      </c>
      <c r="J33" s="84">
        <v>4</v>
      </c>
      <c r="K33" s="84">
        <v>7</v>
      </c>
      <c r="L33" s="84">
        <v>9</v>
      </c>
      <c r="M33" s="84">
        <v>2970</v>
      </c>
      <c r="N33" s="84">
        <v>3207</v>
      </c>
      <c r="O33" s="84">
        <v>0</v>
      </c>
      <c r="P33" s="84">
        <v>0</v>
      </c>
      <c r="Q33" s="84">
        <v>0</v>
      </c>
      <c r="R33" s="84">
        <v>0</v>
      </c>
    </row>
    <row r="34" spans="1:18" ht="18" customHeight="1">
      <c r="A34" s="89"/>
      <c r="B34" s="89"/>
      <c r="C34" s="27" t="s">
        <v>185</v>
      </c>
      <c r="D34" s="81" t="s">
        <v>186</v>
      </c>
      <c r="E34" s="84">
        <v>12</v>
      </c>
      <c r="F34" s="84">
        <f t="shared" ref="F34:R34" si="2">F31+F32-F33</f>
        <v>18</v>
      </c>
      <c r="G34" s="84">
        <v>1.84</v>
      </c>
      <c r="H34" s="84">
        <f t="shared" si="2"/>
        <v>14</v>
      </c>
      <c r="I34" s="84">
        <f t="shared" si="2"/>
        <v>160</v>
      </c>
      <c r="J34" s="84">
        <v>183</v>
      </c>
      <c r="K34" s="84">
        <v>509</v>
      </c>
      <c r="L34" s="84">
        <v>552</v>
      </c>
      <c r="M34" s="84">
        <f t="shared" ref="M34" si="3">M31+M32-M33</f>
        <v>9</v>
      </c>
      <c r="N34" s="84">
        <v>23</v>
      </c>
      <c r="O34" s="84">
        <f t="shared" si="2"/>
        <v>0</v>
      </c>
      <c r="P34" s="84">
        <f t="shared" si="2"/>
        <v>0</v>
      </c>
      <c r="Q34" s="84">
        <f>Q31+Q32-Q33</f>
        <v>175.80000000000021</v>
      </c>
      <c r="R34" s="84">
        <f t="shared" si="2"/>
        <v>198.00000000000006</v>
      </c>
    </row>
    <row r="35" spans="1:18" ht="18" customHeight="1">
      <c r="A35" s="89"/>
      <c r="B35" s="89" t="s">
        <v>187</v>
      </c>
      <c r="C35" s="52" t="s">
        <v>188</v>
      </c>
      <c r="D35" s="81" t="s">
        <v>189</v>
      </c>
      <c r="E35" s="84">
        <v>34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77</v>
      </c>
      <c r="L35" s="84">
        <v>132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84">
        <v>0</v>
      </c>
    </row>
    <row r="36" spans="1:18" ht="18" customHeight="1">
      <c r="A36" s="89"/>
      <c r="B36" s="89"/>
      <c r="C36" s="52" t="s">
        <v>190</v>
      </c>
      <c r="D36" s="81" t="s">
        <v>191</v>
      </c>
      <c r="E36" s="84">
        <v>40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1</v>
      </c>
      <c r="L36" s="84">
        <v>1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</row>
    <row r="37" spans="1:18" ht="18" customHeight="1">
      <c r="A37" s="89"/>
      <c r="B37" s="89"/>
      <c r="C37" s="52" t="s">
        <v>192</v>
      </c>
      <c r="D37" s="81" t="s">
        <v>193</v>
      </c>
      <c r="E37" s="84">
        <v>6</v>
      </c>
      <c r="F37" s="84">
        <f t="shared" ref="F37:R37" si="4">F34+F35-F36</f>
        <v>18</v>
      </c>
      <c r="G37" s="84">
        <v>1.84</v>
      </c>
      <c r="H37" s="84">
        <f t="shared" si="4"/>
        <v>14</v>
      </c>
      <c r="I37" s="84">
        <f t="shared" si="4"/>
        <v>160</v>
      </c>
      <c r="J37" s="84">
        <v>183</v>
      </c>
      <c r="K37" s="84">
        <v>586</v>
      </c>
      <c r="L37" s="84">
        <v>683</v>
      </c>
      <c r="M37" s="84">
        <f t="shared" ref="M37" si="5">M34+M35-M36</f>
        <v>9</v>
      </c>
      <c r="N37" s="84">
        <v>23</v>
      </c>
      <c r="O37" s="84">
        <f t="shared" si="4"/>
        <v>0</v>
      </c>
      <c r="P37" s="84">
        <f t="shared" si="4"/>
        <v>0</v>
      </c>
      <c r="Q37" s="84">
        <f t="shared" si="4"/>
        <v>175.80000000000021</v>
      </c>
      <c r="R37" s="84">
        <f t="shared" si="4"/>
        <v>198.00000000000006</v>
      </c>
    </row>
    <row r="38" spans="1:18" ht="18" customHeight="1">
      <c r="A38" s="89"/>
      <c r="B38" s="89"/>
      <c r="C38" s="52" t="s">
        <v>194</v>
      </c>
      <c r="D38" s="81" t="s">
        <v>195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0</v>
      </c>
      <c r="Q38" s="84">
        <v>0</v>
      </c>
      <c r="R38" s="84">
        <v>0</v>
      </c>
    </row>
    <row r="39" spans="1:18" ht="18" customHeight="1">
      <c r="A39" s="89"/>
      <c r="B39" s="89"/>
      <c r="C39" s="52" t="s">
        <v>196</v>
      </c>
      <c r="D39" s="81" t="s">
        <v>197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0</v>
      </c>
      <c r="Q39" s="84">
        <v>0</v>
      </c>
      <c r="R39" s="84">
        <v>0</v>
      </c>
    </row>
    <row r="40" spans="1:18" ht="18" customHeight="1">
      <c r="A40" s="89"/>
      <c r="B40" s="89"/>
      <c r="C40" s="52" t="s">
        <v>198</v>
      </c>
      <c r="D40" s="81" t="s">
        <v>199</v>
      </c>
      <c r="E40" s="84">
        <v>4</v>
      </c>
      <c r="F40" s="84">
        <v>8</v>
      </c>
      <c r="G40" s="84">
        <v>0.25</v>
      </c>
      <c r="H40" s="84">
        <v>3</v>
      </c>
      <c r="I40" s="84">
        <v>0</v>
      </c>
      <c r="J40" s="84">
        <v>0</v>
      </c>
      <c r="K40" s="84">
        <v>-54</v>
      </c>
      <c r="L40" s="84">
        <v>5</v>
      </c>
      <c r="M40" s="84">
        <v>0</v>
      </c>
      <c r="N40" s="84">
        <v>0</v>
      </c>
      <c r="O40" s="84">
        <v>0</v>
      </c>
      <c r="P40" s="84">
        <v>0</v>
      </c>
      <c r="Q40" s="84">
        <v>61.4</v>
      </c>
      <c r="R40" s="84">
        <v>65</v>
      </c>
    </row>
    <row r="41" spans="1:18" ht="18" customHeight="1">
      <c r="A41" s="89"/>
      <c r="B41" s="89"/>
      <c r="C41" s="27" t="s">
        <v>200</v>
      </c>
      <c r="D41" s="81" t="s">
        <v>201</v>
      </c>
      <c r="E41" s="84">
        <v>2</v>
      </c>
      <c r="F41" s="84">
        <f t="shared" ref="F41:R41" si="6">F34+F35-F36-F40</f>
        <v>10</v>
      </c>
      <c r="G41" s="84">
        <v>1.59</v>
      </c>
      <c r="H41" s="84">
        <f t="shared" si="6"/>
        <v>11</v>
      </c>
      <c r="I41" s="84">
        <f t="shared" si="6"/>
        <v>160</v>
      </c>
      <c r="J41" s="84">
        <v>183</v>
      </c>
      <c r="K41" s="84">
        <v>640</v>
      </c>
      <c r="L41" s="84">
        <v>678</v>
      </c>
      <c r="M41" s="84">
        <f t="shared" ref="M41" si="7">M34+M35-M36-M40</f>
        <v>9</v>
      </c>
      <c r="N41" s="84">
        <v>23</v>
      </c>
      <c r="O41" s="84">
        <f t="shared" si="6"/>
        <v>0</v>
      </c>
      <c r="P41" s="84">
        <f t="shared" si="6"/>
        <v>0</v>
      </c>
      <c r="Q41" s="84">
        <f t="shared" si="6"/>
        <v>114.4000000000002</v>
      </c>
      <c r="R41" s="84">
        <f t="shared" si="6"/>
        <v>133.00000000000006</v>
      </c>
    </row>
    <row r="42" spans="1:18" ht="18" customHeight="1">
      <c r="A42" s="89"/>
      <c r="B42" s="89"/>
      <c r="C42" s="103" t="s">
        <v>202</v>
      </c>
      <c r="D42" s="103"/>
      <c r="E42" s="84">
        <v>2</v>
      </c>
      <c r="F42" s="84">
        <f t="shared" ref="F42:R42" si="8">F37+F38-F39-F40</f>
        <v>10</v>
      </c>
      <c r="G42" s="84">
        <v>1.59</v>
      </c>
      <c r="H42" s="84">
        <f t="shared" si="8"/>
        <v>11</v>
      </c>
      <c r="I42" s="84">
        <f t="shared" si="8"/>
        <v>160</v>
      </c>
      <c r="J42" s="84">
        <v>183</v>
      </c>
      <c r="K42" s="84">
        <v>640</v>
      </c>
      <c r="L42" s="84">
        <v>678</v>
      </c>
      <c r="M42" s="84">
        <f t="shared" ref="M42" si="9">M37+M38-M39-M40</f>
        <v>9</v>
      </c>
      <c r="N42" s="84">
        <v>23</v>
      </c>
      <c r="O42" s="84">
        <f t="shared" si="8"/>
        <v>0</v>
      </c>
      <c r="P42" s="84">
        <f t="shared" si="8"/>
        <v>0</v>
      </c>
      <c r="Q42" s="84">
        <f t="shared" si="8"/>
        <v>114.4000000000002</v>
      </c>
      <c r="R42" s="84">
        <f t="shared" si="8"/>
        <v>133.00000000000006</v>
      </c>
    </row>
    <row r="43" spans="1:18" ht="18" customHeight="1">
      <c r="A43" s="89"/>
      <c r="B43" s="89"/>
      <c r="C43" s="52" t="s">
        <v>203</v>
      </c>
      <c r="D43" s="81" t="s">
        <v>204</v>
      </c>
      <c r="E43" s="84">
        <v>383</v>
      </c>
      <c r="F43" s="84">
        <v>373</v>
      </c>
      <c r="G43" s="84">
        <v>93</v>
      </c>
      <c r="H43" s="84">
        <v>92</v>
      </c>
      <c r="I43" s="84">
        <f>+J44</f>
        <v>7777</v>
      </c>
      <c r="J43" s="84">
        <v>7594</v>
      </c>
      <c r="K43" s="84">
        <v>-6279</v>
      </c>
      <c r="L43" s="84">
        <v>-6957</v>
      </c>
      <c r="M43" s="84">
        <v>1178</v>
      </c>
      <c r="N43" s="84">
        <v>1155</v>
      </c>
      <c r="O43" s="84">
        <v>0</v>
      </c>
      <c r="P43" s="84">
        <v>0</v>
      </c>
      <c r="Q43" s="84">
        <v>443.1</v>
      </c>
      <c r="R43" s="84">
        <v>310</v>
      </c>
    </row>
    <row r="44" spans="1:18" ht="18" customHeight="1">
      <c r="A44" s="89"/>
      <c r="B44" s="89"/>
      <c r="C44" s="27" t="s">
        <v>205</v>
      </c>
      <c r="D44" s="86" t="s">
        <v>206</v>
      </c>
      <c r="E44" s="84">
        <v>385</v>
      </c>
      <c r="F44" s="84">
        <f t="shared" ref="F44:Q44" si="10">F41+F43</f>
        <v>383</v>
      </c>
      <c r="G44" s="84">
        <v>94.59</v>
      </c>
      <c r="H44" s="84">
        <f t="shared" si="10"/>
        <v>103</v>
      </c>
      <c r="I44" s="84">
        <f t="shared" si="10"/>
        <v>7937</v>
      </c>
      <c r="J44" s="84">
        <v>7777</v>
      </c>
      <c r="K44" s="84">
        <v>-5639</v>
      </c>
      <c r="L44" s="84">
        <v>-6279</v>
      </c>
      <c r="M44" s="84">
        <f t="shared" ref="M44" si="11">M41+M43</f>
        <v>1187</v>
      </c>
      <c r="N44" s="84">
        <v>1178</v>
      </c>
      <c r="O44" s="84">
        <f t="shared" si="10"/>
        <v>0</v>
      </c>
      <c r="P44" s="84">
        <f t="shared" si="10"/>
        <v>0</v>
      </c>
      <c r="Q44" s="84">
        <f t="shared" si="10"/>
        <v>557.50000000000023</v>
      </c>
      <c r="R44" s="84">
        <v>442.6</v>
      </c>
    </row>
    <row r="45" spans="1:18" ht="14.1" customHeight="1">
      <c r="A45" s="11" t="s">
        <v>207</v>
      </c>
    </row>
    <row r="46" spans="1:18" ht="14.1" customHeight="1">
      <c r="A46" s="11" t="s">
        <v>208</v>
      </c>
    </row>
    <row r="47" spans="1:18">
      <c r="A47" s="46"/>
    </row>
  </sheetData>
  <mergeCells count="15">
    <mergeCell ref="O6:P6"/>
    <mergeCell ref="Q6:R6"/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A8:A14"/>
    <mergeCell ref="B9:B14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63" firstPageNumber="5" orientation="landscape" useFirstPageNumber="1" horizontalDpi="4294967292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北九州市</cp:lastModifiedBy>
  <cp:lastPrinted>2025-07-07T01:40:40Z</cp:lastPrinted>
  <dcterms:created xsi:type="dcterms:W3CDTF">1999-07-06T05:17:05Z</dcterms:created>
  <dcterms:modified xsi:type="dcterms:W3CDTF">2025-09-04T05:17:22Z</dcterms:modified>
</cp:coreProperties>
</file>